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17955" windowHeight="11760"/>
  </bookViews>
  <sheets>
    <sheet name="Worksheet n=1 - Eta" sheetId="16" r:id="rId1"/>
    <sheet name="Worksheet n &lt; 1 - Eta_gamma" sheetId="18" r:id="rId2"/>
    <sheet name="LEGEND" sheetId="15" r:id="rId3"/>
    <sheet name="Grav LAG" sheetId="5" r:id="rId4"/>
    <sheet name="Adv + Grav LAG Nr=0" sheetId="4" r:id="rId5"/>
    <sheet name="Adv + Grav LAG " sheetId="8" r:id="rId6"/>
    <sheet name="Grav + Adv + Diff Nr=0 EUL" sheetId="14" r:id="rId7"/>
    <sheet name="Grav + Adv + Diff EUL" sheetId="2" r:id="rId8"/>
    <sheet name="Grav + Diff Nr=0 EUL" sheetId="9" r:id="rId9"/>
    <sheet name="Grav + Diff EUL" sheetId="3" r:id="rId10"/>
  </sheets>
  <calcPr calcId="125725"/>
</workbook>
</file>

<file path=xl/calcChain.xml><?xml version="1.0" encoding="utf-8"?>
<calcChain xmlns="http://schemas.openxmlformats.org/spreadsheetml/2006/main">
  <c r="AG32" i="18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31"/>
  <c r="U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E129"/>
  <c r="AE130"/>
  <c r="AE131"/>
  <c r="AE132"/>
  <c r="AE133"/>
  <c r="AE134"/>
  <c r="AE135"/>
  <c r="AE31"/>
  <c r="AD31"/>
  <c r="AB31"/>
  <c r="AA31"/>
  <c r="Z31"/>
  <c r="X31"/>
  <c r="W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31"/>
  <c r="D49"/>
  <c r="D48"/>
  <c r="D47"/>
  <c r="E47"/>
  <c r="F47"/>
  <c r="F46"/>
  <c r="E46"/>
  <c r="D46"/>
  <c r="D45" i="16"/>
  <c r="AB32" i="18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W32"/>
  <c r="X32"/>
  <c r="W33"/>
  <c r="X33"/>
  <c r="W34"/>
  <c r="X34"/>
  <c r="W35"/>
  <c r="X35"/>
  <c r="W36"/>
  <c r="X36"/>
  <c r="W37"/>
  <c r="X37"/>
  <c r="W38"/>
  <c r="X38"/>
  <c r="W39"/>
  <c r="X39"/>
  <c r="W40"/>
  <c r="X40"/>
  <c r="W41"/>
  <c r="X41"/>
  <c r="W42"/>
  <c r="X42"/>
  <c r="W43"/>
  <c r="X43"/>
  <c r="W44"/>
  <c r="X44"/>
  <c r="W45"/>
  <c r="X45"/>
  <c r="W46"/>
  <c r="X46"/>
  <c r="W47"/>
  <c r="X47"/>
  <c r="W48"/>
  <c r="X48"/>
  <c r="W49"/>
  <c r="X49"/>
  <c r="W50"/>
  <c r="X50"/>
  <c r="W51"/>
  <c r="X51"/>
  <c r="W52"/>
  <c r="X52"/>
  <c r="W53"/>
  <c r="X53"/>
  <c r="W54"/>
  <c r="X54"/>
  <c r="W55"/>
  <c r="X55"/>
  <c r="W56"/>
  <c r="X56"/>
  <c r="W57"/>
  <c r="X57"/>
  <c r="W58"/>
  <c r="X58"/>
  <c r="W59"/>
  <c r="X59"/>
  <c r="W60"/>
  <c r="X60"/>
  <c r="W61"/>
  <c r="X61"/>
  <c r="W62"/>
  <c r="X62"/>
  <c r="W63"/>
  <c r="X63"/>
  <c r="W64"/>
  <c r="X64"/>
  <c r="W65"/>
  <c r="X65"/>
  <c r="W66"/>
  <c r="X66"/>
  <c r="W67"/>
  <c r="X67"/>
  <c r="W68"/>
  <c r="X68"/>
  <c r="W69"/>
  <c r="X69"/>
  <c r="W70"/>
  <c r="X70"/>
  <c r="W71"/>
  <c r="X71"/>
  <c r="W72"/>
  <c r="X72"/>
  <c r="W73"/>
  <c r="X73"/>
  <c r="W74"/>
  <c r="X74"/>
  <c r="W75"/>
  <c r="X75"/>
  <c r="W76"/>
  <c r="X76"/>
  <c r="W77"/>
  <c r="X77"/>
  <c r="W78"/>
  <c r="X78"/>
  <c r="W79"/>
  <c r="X79"/>
  <c r="W80"/>
  <c r="X80"/>
  <c r="W81"/>
  <c r="X81"/>
  <c r="W82"/>
  <c r="X82"/>
  <c r="W83"/>
  <c r="X83"/>
  <c r="W84"/>
  <c r="X84"/>
  <c r="W85"/>
  <c r="X85"/>
  <c r="W86"/>
  <c r="X86"/>
  <c r="W87"/>
  <c r="X87"/>
  <c r="W88"/>
  <c r="X88"/>
  <c r="W89"/>
  <c r="X89"/>
  <c r="W90"/>
  <c r="X90"/>
  <c r="W91"/>
  <c r="X91"/>
  <c r="W92"/>
  <c r="X92"/>
  <c r="W93"/>
  <c r="X93"/>
  <c r="W94"/>
  <c r="X94"/>
  <c r="W95"/>
  <c r="X95"/>
  <c r="W96"/>
  <c r="X96"/>
  <c r="W97"/>
  <c r="X97"/>
  <c r="W98"/>
  <c r="X98"/>
  <c r="W99"/>
  <c r="X99"/>
  <c r="W100"/>
  <c r="X100"/>
  <c r="W101"/>
  <c r="X101"/>
  <c r="W102"/>
  <c r="X102"/>
  <c r="W103"/>
  <c r="X103"/>
  <c r="W104"/>
  <c r="X104"/>
  <c r="W105"/>
  <c r="X105"/>
  <c r="W106"/>
  <c r="X106"/>
  <c r="W107"/>
  <c r="X107"/>
  <c r="W108"/>
  <c r="X108"/>
  <c r="W109"/>
  <c r="X109"/>
  <c r="W110"/>
  <c r="X110"/>
  <c r="W111"/>
  <c r="X111"/>
  <c r="W112"/>
  <c r="X112"/>
  <c r="W113"/>
  <c r="X113"/>
  <c r="W114"/>
  <c r="X114"/>
  <c r="W115"/>
  <c r="X115"/>
  <c r="W116"/>
  <c r="X116"/>
  <c r="W117"/>
  <c r="X117"/>
  <c r="W118"/>
  <c r="X118"/>
  <c r="W119"/>
  <c r="X119"/>
  <c r="W120"/>
  <c r="X120"/>
  <c r="W121"/>
  <c r="X121"/>
  <c r="W122"/>
  <c r="X122"/>
  <c r="W123"/>
  <c r="X123"/>
  <c r="W124"/>
  <c r="X124"/>
  <c r="W125"/>
  <c r="X125"/>
  <c r="W126"/>
  <c r="X126"/>
  <c r="W127"/>
  <c r="X127"/>
  <c r="W128"/>
  <c r="X128"/>
  <c r="W129"/>
  <c r="X129"/>
  <c r="W130"/>
  <c r="X130"/>
  <c r="W131"/>
  <c r="X131"/>
  <c r="W132"/>
  <c r="X132"/>
  <c r="W133"/>
  <c r="X133"/>
  <c r="W134"/>
  <c r="X134"/>
  <c r="W135"/>
  <c r="X135"/>
  <c r="AC31" l="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T135"/>
  <c r="S135"/>
  <c r="R135"/>
  <c r="Q135"/>
  <c r="P135"/>
  <c r="I38"/>
  <c r="I37"/>
  <c r="I36"/>
  <c r="I34"/>
  <c r="O33"/>
  <c r="O34" s="1"/>
  <c r="I33"/>
  <c r="P32"/>
  <c r="R32" s="1"/>
  <c r="O32"/>
  <c r="I32"/>
  <c r="I35" s="1"/>
  <c r="T31"/>
  <c r="S31"/>
  <c r="R31"/>
  <c r="Q31"/>
  <c r="P31"/>
  <c r="Q25"/>
  <c r="Q24"/>
  <c r="AG31" i="16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30"/>
  <c r="Q34" i="18" l="1"/>
  <c r="S34" s="1"/>
  <c r="T34"/>
  <c r="P34"/>
  <c r="R34" s="1"/>
  <c r="O35"/>
  <c r="Q32"/>
  <c r="S32" s="1"/>
  <c r="T32"/>
  <c r="T33"/>
  <c r="AC32"/>
  <c r="P33"/>
  <c r="R33" s="1"/>
  <c r="Q33"/>
  <c r="S33" s="1"/>
  <c r="AC135" l="1"/>
  <c r="P35"/>
  <c r="R35" s="1"/>
  <c r="Q35"/>
  <c r="T35"/>
  <c r="O36"/>
  <c r="Y34"/>
  <c r="AC33"/>
  <c r="Y32"/>
  <c r="Y135"/>
  <c r="AC34"/>
  <c r="Y31"/>
  <c r="G47"/>
  <c r="G46"/>
  <c r="P30" i="16"/>
  <c r="R30" s="1"/>
  <c r="T134"/>
  <c r="T30"/>
  <c r="Q134"/>
  <c r="S134" s="1"/>
  <c r="Q30"/>
  <c r="P134"/>
  <c r="R134" s="1"/>
  <c r="O31"/>
  <c r="T31" s="1"/>
  <c r="I33"/>
  <c r="I32"/>
  <c r="I35" s="1"/>
  <c r="I31"/>
  <c r="I34" s="1"/>
  <c r="G183" i="2"/>
  <c r="AD34" i="18" l="1"/>
  <c r="S35"/>
  <c r="AD32"/>
  <c r="AC35"/>
  <c r="AD135"/>
  <c r="Q36"/>
  <c r="T36"/>
  <c r="O37"/>
  <c r="P36"/>
  <c r="R36" s="1"/>
  <c r="Y33"/>
  <c r="AA30" i="16"/>
  <c r="V30"/>
  <c r="P31"/>
  <c r="R31" s="1"/>
  <c r="O32"/>
  <c r="Q31"/>
  <c r="E46"/>
  <c r="F45"/>
  <c r="D46"/>
  <c r="E45"/>
  <c r="AB30"/>
  <c r="Z30"/>
  <c r="Z134"/>
  <c r="U134"/>
  <c r="V134"/>
  <c r="X134"/>
  <c r="W30"/>
  <c r="X30"/>
  <c r="S30"/>
  <c r="U30" s="1"/>
  <c r="W134"/>
  <c r="AB134"/>
  <c r="AA134"/>
  <c r="F46"/>
  <c r="E5" i="9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4"/>
  <c r="E46" i="3"/>
  <c r="E45"/>
  <c r="E44"/>
  <c r="E53"/>
  <c r="E52"/>
  <c r="E51"/>
  <c r="E50"/>
  <c r="E49"/>
  <c r="E58"/>
  <c r="E57"/>
  <c r="E56"/>
  <c r="E55"/>
  <c r="E54"/>
  <c r="E63"/>
  <c r="E62"/>
  <c r="E61"/>
  <c r="E60"/>
  <c r="E59"/>
  <c r="E68"/>
  <c r="E67"/>
  <c r="E66"/>
  <c r="E65"/>
  <c r="E64"/>
  <c r="E73"/>
  <c r="E72"/>
  <c r="E71"/>
  <c r="E70"/>
  <c r="E69"/>
  <c r="E78"/>
  <c r="E77"/>
  <c r="E76"/>
  <c r="E75"/>
  <c r="E74"/>
  <c r="E83"/>
  <c r="E82"/>
  <c r="E81"/>
  <c r="E80"/>
  <c r="E79"/>
  <c r="E88"/>
  <c r="E87"/>
  <c r="E86"/>
  <c r="E85"/>
  <c r="E84"/>
  <c r="E93"/>
  <c r="E92"/>
  <c r="E91"/>
  <c r="E90"/>
  <c r="E89"/>
  <c r="E98"/>
  <c r="E97"/>
  <c r="E96"/>
  <c r="E95"/>
  <c r="E94"/>
  <c r="E103"/>
  <c r="E102"/>
  <c r="E101"/>
  <c r="E100"/>
  <c r="E99"/>
  <c r="E108"/>
  <c r="E107"/>
  <c r="E106"/>
  <c r="E105"/>
  <c r="E104"/>
  <c r="E113"/>
  <c r="E112"/>
  <c r="E111"/>
  <c r="E110"/>
  <c r="E109"/>
  <c r="E118"/>
  <c r="E117"/>
  <c r="E116"/>
  <c r="E115"/>
  <c r="E114"/>
  <c r="E123"/>
  <c r="E122"/>
  <c r="E121"/>
  <c r="E120"/>
  <c r="E119"/>
  <c r="E128"/>
  <c r="E127"/>
  <c r="E126"/>
  <c r="E125"/>
  <c r="E124"/>
  <c r="E133"/>
  <c r="E132"/>
  <c r="E131"/>
  <c r="E130"/>
  <c r="E129"/>
  <c r="E138"/>
  <c r="E137"/>
  <c r="E136"/>
  <c r="E135"/>
  <c r="E134"/>
  <c r="E143"/>
  <c r="E142"/>
  <c r="E141"/>
  <c r="E140"/>
  <c r="E139"/>
  <c r="E148"/>
  <c r="E147"/>
  <c r="E146"/>
  <c r="E145"/>
  <c r="E144"/>
  <c r="E153"/>
  <c r="E152"/>
  <c r="E151"/>
  <c r="E150"/>
  <c r="E149"/>
  <c r="E158"/>
  <c r="E157"/>
  <c r="E156"/>
  <c r="E155"/>
  <c r="E154"/>
  <c r="E163"/>
  <c r="E162"/>
  <c r="E161"/>
  <c r="E160"/>
  <c r="E159"/>
  <c r="E168"/>
  <c r="E167"/>
  <c r="E166"/>
  <c r="E165"/>
  <c r="E164"/>
  <c r="E173"/>
  <c r="E172"/>
  <c r="E171"/>
  <c r="E170"/>
  <c r="E169"/>
  <c r="E178"/>
  <c r="E177"/>
  <c r="E176"/>
  <c r="E175"/>
  <c r="E174"/>
  <c r="E183"/>
  <c r="E182"/>
  <c r="E181"/>
  <c r="E180"/>
  <c r="E179"/>
  <c r="E188"/>
  <c r="E187"/>
  <c r="E186"/>
  <c r="E185"/>
  <c r="E184"/>
  <c r="E193"/>
  <c r="E192"/>
  <c r="E191"/>
  <c r="E190"/>
  <c r="E189"/>
  <c r="E198"/>
  <c r="E197"/>
  <c r="E196"/>
  <c r="E195"/>
  <c r="E194"/>
  <c r="E203"/>
  <c r="E202"/>
  <c r="E201"/>
  <c r="E200"/>
  <c r="E199"/>
  <c r="E208"/>
  <c r="E207"/>
  <c r="E206"/>
  <c r="E205"/>
  <c r="E204"/>
  <c r="E213"/>
  <c r="E212"/>
  <c r="E211"/>
  <c r="E210"/>
  <c r="E209"/>
  <c r="E218"/>
  <c r="E217"/>
  <c r="E216"/>
  <c r="E215"/>
  <c r="E214"/>
  <c r="E223"/>
  <c r="E222"/>
  <c r="E221"/>
  <c r="E220"/>
  <c r="E219"/>
  <c r="E228"/>
  <c r="E227"/>
  <c r="E226"/>
  <c r="E225"/>
  <c r="E224"/>
  <c r="E233"/>
  <c r="E232"/>
  <c r="E231"/>
  <c r="E230"/>
  <c r="E229"/>
  <c r="E238"/>
  <c r="E237"/>
  <c r="E236"/>
  <c r="E235"/>
  <c r="E234"/>
  <c r="E243"/>
  <c r="E242"/>
  <c r="E241"/>
  <c r="E240"/>
  <c r="E239"/>
  <c r="E248"/>
  <c r="E247"/>
  <c r="E246"/>
  <c r="E245"/>
  <c r="E244"/>
  <c r="E253"/>
  <c r="E252"/>
  <c r="E251"/>
  <c r="E250"/>
  <c r="E249"/>
  <c r="E258"/>
  <c r="E257"/>
  <c r="E256"/>
  <c r="E255"/>
  <c r="E254"/>
  <c r="E263"/>
  <c r="E262"/>
  <c r="E261"/>
  <c r="E260"/>
  <c r="E259"/>
  <c r="E268"/>
  <c r="E267"/>
  <c r="E266"/>
  <c r="E265"/>
  <c r="E264"/>
  <c r="E273"/>
  <c r="E272"/>
  <c r="E271"/>
  <c r="E270"/>
  <c r="E269"/>
  <c r="E278"/>
  <c r="E277"/>
  <c r="E276"/>
  <c r="E275"/>
  <c r="E274"/>
  <c r="E283"/>
  <c r="E282"/>
  <c r="E281"/>
  <c r="E280"/>
  <c r="E279"/>
  <c r="E288"/>
  <c r="E287"/>
  <c r="E286"/>
  <c r="E285"/>
  <c r="E284"/>
  <c r="E293"/>
  <c r="E292"/>
  <c r="E291"/>
  <c r="E290"/>
  <c r="E289"/>
  <c r="E298"/>
  <c r="E297"/>
  <c r="E296"/>
  <c r="E295"/>
  <c r="E294"/>
  <c r="E303"/>
  <c r="E302"/>
  <c r="E301"/>
  <c r="E300"/>
  <c r="E299"/>
  <c r="E308"/>
  <c r="E307"/>
  <c r="E306"/>
  <c r="E305"/>
  <c r="E304"/>
  <c r="E313"/>
  <c r="E312"/>
  <c r="E311"/>
  <c r="E310"/>
  <c r="E309"/>
  <c r="E318"/>
  <c r="E317"/>
  <c r="E316"/>
  <c r="E315"/>
  <c r="E314"/>
  <c r="E323"/>
  <c r="E322"/>
  <c r="E321"/>
  <c r="E320"/>
  <c r="E319"/>
  <c r="E328"/>
  <c r="E327"/>
  <c r="E326"/>
  <c r="E325"/>
  <c r="E324"/>
  <c r="E333"/>
  <c r="E332"/>
  <c r="E331"/>
  <c r="E330"/>
  <c r="E329"/>
  <c r="E338"/>
  <c r="E337"/>
  <c r="E336"/>
  <c r="E335"/>
  <c r="E334"/>
  <c r="E343"/>
  <c r="E342"/>
  <c r="E341"/>
  <c r="E340"/>
  <c r="E339"/>
  <c r="E348"/>
  <c r="E347"/>
  <c r="E346"/>
  <c r="E345"/>
  <c r="E344"/>
  <c r="E353"/>
  <c r="E352"/>
  <c r="E351"/>
  <c r="E350"/>
  <c r="E349"/>
  <c r="E358"/>
  <c r="E357"/>
  <c r="E356"/>
  <c r="E355"/>
  <c r="E354"/>
  <c r="E363"/>
  <c r="E362"/>
  <c r="E361"/>
  <c r="E360"/>
  <c r="E359"/>
  <c r="E368"/>
  <c r="E367"/>
  <c r="E366"/>
  <c r="E365"/>
  <c r="E364"/>
  <c r="E373"/>
  <c r="E372"/>
  <c r="E371"/>
  <c r="E370"/>
  <c r="E369"/>
  <c r="E378"/>
  <c r="E377"/>
  <c r="E376"/>
  <c r="E375"/>
  <c r="E374"/>
  <c r="E383"/>
  <c r="E382"/>
  <c r="E381"/>
  <c r="E380"/>
  <c r="E379"/>
  <c r="E388"/>
  <c r="E387"/>
  <c r="E386"/>
  <c r="E385"/>
  <c r="E384"/>
  <c r="E393"/>
  <c r="E392"/>
  <c r="E391"/>
  <c r="E390"/>
  <c r="E389"/>
  <c r="E398"/>
  <c r="E397"/>
  <c r="E396"/>
  <c r="E395"/>
  <c r="E394"/>
  <c r="E403"/>
  <c r="E402"/>
  <c r="E401"/>
  <c r="E400"/>
  <c r="E399"/>
  <c r="E408"/>
  <c r="E407"/>
  <c r="E406"/>
  <c r="E405"/>
  <c r="E404"/>
  <c r="E413"/>
  <c r="E412"/>
  <c r="E411"/>
  <c r="E410"/>
  <c r="E409"/>
  <c r="E418"/>
  <c r="E417"/>
  <c r="E416"/>
  <c r="E415"/>
  <c r="E414"/>
  <c r="E423"/>
  <c r="E422"/>
  <c r="E421"/>
  <c r="E420"/>
  <c r="E419"/>
  <c r="E428"/>
  <c r="E427"/>
  <c r="E426"/>
  <c r="E425"/>
  <c r="E424"/>
  <c r="E433"/>
  <c r="E432"/>
  <c r="E431"/>
  <c r="E430"/>
  <c r="E429"/>
  <c r="E438"/>
  <c r="E437"/>
  <c r="E436"/>
  <c r="E435"/>
  <c r="E434"/>
  <c r="E443"/>
  <c r="E442"/>
  <c r="E441"/>
  <c r="E440"/>
  <c r="E439"/>
  <c r="E448"/>
  <c r="E447"/>
  <c r="E446"/>
  <c r="E445"/>
  <c r="E444"/>
  <c r="E453"/>
  <c r="E452"/>
  <c r="E451"/>
  <c r="E450"/>
  <c r="E449"/>
  <c r="E458"/>
  <c r="E457"/>
  <c r="E456"/>
  <c r="E455"/>
  <c r="E454"/>
  <c r="E463"/>
  <c r="E462"/>
  <c r="E461"/>
  <c r="E460"/>
  <c r="E459"/>
  <c r="E468"/>
  <c r="E467"/>
  <c r="E466"/>
  <c r="E465"/>
  <c r="E464"/>
  <c r="E473"/>
  <c r="E472"/>
  <c r="E471"/>
  <c r="E470"/>
  <c r="E469"/>
  <c r="E478"/>
  <c r="E477"/>
  <c r="E476"/>
  <c r="E475"/>
  <c r="E474"/>
  <c r="E483"/>
  <c r="E482"/>
  <c r="E481"/>
  <c r="E480"/>
  <c r="E479"/>
  <c r="E488"/>
  <c r="E487"/>
  <c r="E486"/>
  <c r="E485"/>
  <c r="E484"/>
  <c r="E493"/>
  <c r="E492"/>
  <c r="E491"/>
  <c r="E490"/>
  <c r="E489"/>
  <c r="E498"/>
  <c r="E497"/>
  <c r="E496"/>
  <c r="E495"/>
  <c r="E494"/>
  <c r="E503"/>
  <c r="E502"/>
  <c r="E501"/>
  <c r="E500"/>
  <c r="E499"/>
  <c r="E508"/>
  <c r="E507"/>
  <c r="E506"/>
  <c r="E505"/>
  <c r="E504"/>
  <c r="E513"/>
  <c r="E512"/>
  <c r="E511"/>
  <c r="E510"/>
  <c r="E509"/>
  <c r="E518"/>
  <c r="E517"/>
  <c r="E516"/>
  <c r="E515"/>
  <c r="E514"/>
  <c r="E523"/>
  <c r="E522"/>
  <c r="E521"/>
  <c r="E520"/>
  <c r="E519"/>
  <c r="E528"/>
  <c r="E527"/>
  <c r="E526"/>
  <c r="E525"/>
  <c r="E524"/>
  <c r="E533"/>
  <c r="E532"/>
  <c r="E531"/>
  <c r="E530"/>
  <c r="E529"/>
  <c r="E538"/>
  <c r="E537"/>
  <c r="E536"/>
  <c r="E535"/>
  <c r="E534"/>
  <c r="E543"/>
  <c r="E542"/>
  <c r="E541"/>
  <c r="E540"/>
  <c r="E539"/>
  <c r="E548"/>
  <c r="E547"/>
  <c r="E546"/>
  <c r="E545"/>
  <c r="E544"/>
  <c r="E553"/>
  <c r="E552"/>
  <c r="E551"/>
  <c r="E550"/>
  <c r="E549"/>
  <c r="E47"/>
  <c r="E5" i="1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4"/>
  <c r="E184" i="2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183"/>
  <c r="G4" i="8"/>
  <c r="J4"/>
  <c r="I4"/>
  <c r="K113" i="14"/>
  <c r="G113"/>
  <c r="F113"/>
  <c r="K112"/>
  <c r="G112"/>
  <c r="F112"/>
  <c r="K111"/>
  <c r="G111"/>
  <c r="F111"/>
  <c r="K110"/>
  <c r="G110"/>
  <c r="F110"/>
  <c r="K109"/>
  <c r="G109"/>
  <c r="F109"/>
  <c r="K108"/>
  <c r="G108"/>
  <c r="F108"/>
  <c r="K107"/>
  <c r="G107"/>
  <c r="F107"/>
  <c r="K106"/>
  <c r="G106"/>
  <c r="F106"/>
  <c r="K105"/>
  <c r="G105"/>
  <c r="F105"/>
  <c r="K104"/>
  <c r="G104"/>
  <c r="F104"/>
  <c r="K103"/>
  <c r="G103"/>
  <c r="F103"/>
  <c r="K102"/>
  <c r="G102"/>
  <c r="F102"/>
  <c r="K101"/>
  <c r="G101"/>
  <c r="F101"/>
  <c r="K100"/>
  <c r="G100"/>
  <c r="F100"/>
  <c r="K99"/>
  <c r="G99"/>
  <c r="F99"/>
  <c r="K98"/>
  <c r="G98"/>
  <c r="F98"/>
  <c r="K97"/>
  <c r="G97"/>
  <c r="F97"/>
  <c r="K96"/>
  <c r="G96"/>
  <c r="F96"/>
  <c r="K95"/>
  <c r="G95"/>
  <c r="F95"/>
  <c r="K94"/>
  <c r="G94"/>
  <c r="F94"/>
  <c r="K93"/>
  <c r="G93"/>
  <c r="F93"/>
  <c r="K92"/>
  <c r="G92"/>
  <c r="F92"/>
  <c r="K91"/>
  <c r="G91"/>
  <c r="F91"/>
  <c r="K90"/>
  <c r="G90"/>
  <c r="F90"/>
  <c r="K89"/>
  <c r="G89"/>
  <c r="F89"/>
  <c r="K88"/>
  <c r="G88"/>
  <c r="F88"/>
  <c r="K87"/>
  <c r="G87"/>
  <c r="F87"/>
  <c r="K86"/>
  <c r="G86"/>
  <c r="F86"/>
  <c r="K85"/>
  <c r="G85"/>
  <c r="F85"/>
  <c r="K84"/>
  <c r="G84"/>
  <c r="F84"/>
  <c r="K83"/>
  <c r="G83"/>
  <c r="F83"/>
  <c r="K82"/>
  <c r="G82"/>
  <c r="F82"/>
  <c r="K81"/>
  <c r="G81"/>
  <c r="F81"/>
  <c r="K80"/>
  <c r="G80"/>
  <c r="F80"/>
  <c r="K79"/>
  <c r="G79"/>
  <c r="F79"/>
  <c r="K78"/>
  <c r="G78"/>
  <c r="F78"/>
  <c r="K77"/>
  <c r="G77"/>
  <c r="F77"/>
  <c r="K76"/>
  <c r="G76"/>
  <c r="F76"/>
  <c r="K75"/>
  <c r="G75"/>
  <c r="F75"/>
  <c r="K74"/>
  <c r="G74"/>
  <c r="F74"/>
  <c r="K73"/>
  <c r="G73"/>
  <c r="F73"/>
  <c r="K72"/>
  <c r="G72"/>
  <c r="F72"/>
  <c r="K71"/>
  <c r="G71"/>
  <c r="F71"/>
  <c r="K70"/>
  <c r="G70"/>
  <c r="F70"/>
  <c r="K69"/>
  <c r="G69"/>
  <c r="F69"/>
  <c r="K68"/>
  <c r="G68"/>
  <c r="F68"/>
  <c r="K67"/>
  <c r="G67"/>
  <c r="F67"/>
  <c r="K66"/>
  <c r="G66"/>
  <c r="F66"/>
  <c r="K65"/>
  <c r="G65"/>
  <c r="F65"/>
  <c r="K64"/>
  <c r="G64"/>
  <c r="F64"/>
  <c r="K63"/>
  <c r="G63"/>
  <c r="F63"/>
  <c r="K62"/>
  <c r="G62"/>
  <c r="F62"/>
  <c r="K61"/>
  <c r="G61"/>
  <c r="F61"/>
  <c r="K60"/>
  <c r="G60"/>
  <c r="F60"/>
  <c r="K59"/>
  <c r="G59"/>
  <c r="F59"/>
  <c r="K58"/>
  <c r="G58"/>
  <c r="F58"/>
  <c r="K57"/>
  <c r="G57"/>
  <c r="F57"/>
  <c r="K56"/>
  <c r="G56"/>
  <c r="F56"/>
  <c r="K55"/>
  <c r="G55"/>
  <c r="F55"/>
  <c r="K54"/>
  <c r="G54"/>
  <c r="F54"/>
  <c r="K53"/>
  <c r="G53"/>
  <c r="F53"/>
  <c r="K52"/>
  <c r="G52"/>
  <c r="F52"/>
  <c r="K51"/>
  <c r="G51"/>
  <c r="F51"/>
  <c r="K50"/>
  <c r="G50"/>
  <c r="F50"/>
  <c r="K49"/>
  <c r="G49"/>
  <c r="F49"/>
  <c r="K48"/>
  <c r="G48"/>
  <c r="F48"/>
  <c r="K47"/>
  <c r="G47"/>
  <c r="F47"/>
  <c r="K46"/>
  <c r="G46"/>
  <c r="F46"/>
  <c r="K45"/>
  <c r="G45"/>
  <c r="F45"/>
  <c r="K44"/>
  <c r="G44"/>
  <c r="F44"/>
  <c r="K43"/>
  <c r="G43"/>
  <c r="F43"/>
  <c r="K42"/>
  <c r="G42"/>
  <c r="F42"/>
  <c r="K41"/>
  <c r="G41"/>
  <c r="F41"/>
  <c r="K40"/>
  <c r="G40"/>
  <c r="F40"/>
  <c r="K39"/>
  <c r="G39"/>
  <c r="F39"/>
  <c r="K38"/>
  <c r="G38"/>
  <c r="F38"/>
  <c r="K37"/>
  <c r="G37"/>
  <c r="F37"/>
  <c r="K36"/>
  <c r="G36"/>
  <c r="F36"/>
  <c r="K35"/>
  <c r="G35"/>
  <c r="F35"/>
  <c r="K34"/>
  <c r="G34"/>
  <c r="F34"/>
  <c r="K33"/>
  <c r="G33"/>
  <c r="F33"/>
  <c r="K32"/>
  <c r="G32"/>
  <c r="F32"/>
  <c r="K31"/>
  <c r="G31"/>
  <c r="F31"/>
  <c r="K30"/>
  <c r="G30"/>
  <c r="F30"/>
  <c r="K29"/>
  <c r="G29"/>
  <c r="F29"/>
  <c r="K28"/>
  <c r="G28"/>
  <c r="F28"/>
  <c r="K27"/>
  <c r="G27"/>
  <c r="F27"/>
  <c r="K26"/>
  <c r="G26"/>
  <c r="F26"/>
  <c r="K25"/>
  <c r="G25"/>
  <c r="F25"/>
  <c r="K24"/>
  <c r="G24"/>
  <c r="F24"/>
  <c r="K23"/>
  <c r="G23"/>
  <c r="F23"/>
  <c r="K22"/>
  <c r="G22"/>
  <c r="F22"/>
  <c r="K21"/>
  <c r="G21"/>
  <c r="F21"/>
  <c r="K20"/>
  <c r="G20"/>
  <c r="F20"/>
  <c r="K19"/>
  <c r="G19"/>
  <c r="F19"/>
  <c r="K18"/>
  <c r="G18"/>
  <c r="F18"/>
  <c r="K17"/>
  <c r="G17"/>
  <c r="F17"/>
  <c r="K16"/>
  <c r="G16"/>
  <c r="F16"/>
  <c r="K15"/>
  <c r="G15"/>
  <c r="F15"/>
  <c r="K14"/>
  <c r="G14"/>
  <c r="F14"/>
  <c r="K13"/>
  <c r="G13"/>
  <c r="F13"/>
  <c r="K12"/>
  <c r="G12"/>
  <c r="F12"/>
  <c r="K11"/>
  <c r="G11"/>
  <c r="F11"/>
  <c r="K10"/>
  <c r="G10"/>
  <c r="F10"/>
  <c r="K9"/>
  <c r="G9"/>
  <c r="F9"/>
  <c r="K8"/>
  <c r="G8"/>
  <c r="F8"/>
  <c r="K7"/>
  <c r="G7"/>
  <c r="F7"/>
  <c r="K6"/>
  <c r="G6"/>
  <c r="F6"/>
  <c r="K5"/>
  <c r="G5"/>
  <c r="F5"/>
  <c r="K4"/>
  <c r="G4"/>
  <c r="F4"/>
  <c r="S36" i="18" l="1"/>
  <c r="AD33"/>
  <c r="Y36"/>
  <c r="AC36"/>
  <c r="P37"/>
  <c r="R37" s="1"/>
  <c r="Q37"/>
  <c r="O38"/>
  <c r="T37"/>
  <c r="Y35"/>
  <c r="AC30" i="16"/>
  <c r="W31"/>
  <c r="X31"/>
  <c r="Z31"/>
  <c r="S31"/>
  <c r="U31" s="1"/>
  <c r="AB31"/>
  <c r="AA31"/>
  <c r="V31"/>
  <c r="O33"/>
  <c r="T32"/>
  <c r="P32"/>
  <c r="R32" s="1"/>
  <c r="Q32"/>
  <c r="G45"/>
  <c r="D48" s="1"/>
  <c r="Y134"/>
  <c r="AE134" s="1"/>
  <c r="AC134"/>
  <c r="Y30"/>
  <c r="AE30" s="1"/>
  <c r="G46"/>
  <c r="K9" i="5"/>
  <c r="K10"/>
  <c r="K11"/>
  <c r="K17"/>
  <c r="K18"/>
  <c r="K19"/>
  <c r="K25"/>
  <c r="K26"/>
  <c r="K27"/>
  <c r="K33"/>
  <c r="K34"/>
  <c r="K35"/>
  <c r="K41"/>
  <c r="K42"/>
  <c r="K43"/>
  <c r="K49"/>
  <c r="K50"/>
  <c r="K51"/>
  <c r="K57"/>
  <c r="K58"/>
  <c r="K59"/>
  <c r="K65"/>
  <c r="K66"/>
  <c r="K67"/>
  <c r="K73"/>
  <c r="K74"/>
  <c r="K75"/>
  <c r="K81"/>
  <c r="K82"/>
  <c r="K83"/>
  <c r="K89"/>
  <c r="K90"/>
  <c r="K91"/>
  <c r="K97"/>
  <c r="K98"/>
  <c r="K99"/>
  <c r="J5"/>
  <c r="J6"/>
  <c r="J7"/>
  <c r="K7" s="1"/>
  <c r="J8"/>
  <c r="J9"/>
  <c r="J10"/>
  <c r="J11"/>
  <c r="J12"/>
  <c r="J13"/>
  <c r="J14"/>
  <c r="J15"/>
  <c r="K15" s="1"/>
  <c r="J16"/>
  <c r="J17"/>
  <c r="J18"/>
  <c r="J19"/>
  <c r="J20"/>
  <c r="J21"/>
  <c r="J22"/>
  <c r="J23"/>
  <c r="K23" s="1"/>
  <c r="J24"/>
  <c r="J25"/>
  <c r="J26"/>
  <c r="J27"/>
  <c r="J28"/>
  <c r="J29"/>
  <c r="J30"/>
  <c r="J31"/>
  <c r="K31" s="1"/>
  <c r="J32"/>
  <c r="J33"/>
  <c r="J34"/>
  <c r="J35"/>
  <c r="J36"/>
  <c r="J37"/>
  <c r="J38"/>
  <c r="J39"/>
  <c r="K39" s="1"/>
  <c r="J40"/>
  <c r="J41"/>
  <c r="J42"/>
  <c r="J43"/>
  <c r="J44"/>
  <c r="J45"/>
  <c r="J46"/>
  <c r="J47"/>
  <c r="K47" s="1"/>
  <c r="J48"/>
  <c r="J49"/>
  <c r="J50"/>
  <c r="J51"/>
  <c r="J52"/>
  <c r="J53"/>
  <c r="J54"/>
  <c r="J55"/>
  <c r="K55" s="1"/>
  <c r="J56"/>
  <c r="J57"/>
  <c r="J58"/>
  <c r="J59"/>
  <c r="J60"/>
  <c r="J61"/>
  <c r="J62"/>
  <c r="J63"/>
  <c r="K63" s="1"/>
  <c r="J64"/>
  <c r="J65"/>
  <c r="J66"/>
  <c r="J67"/>
  <c r="J68"/>
  <c r="J69"/>
  <c r="J70"/>
  <c r="J71"/>
  <c r="K71" s="1"/>
  <c r="J72"/>
  <c r="J73"/>
  <c r="J74"/>
  <c r="J75"/>
  <c r="J76"/>
  <c r="J77"/>
  <c r="J78"/>
  <c r="J79"/>
  <c r="K79" s="1"/>
  <c r="J80"/>
  <c r="J81"/>
  <c r="J82"/>
  <c r="J83"/>
  <c r="J84"/>
  <c r="J85"/>
  <c r="J86"/>
  <c r="J87"/>
  <c r="K87" s="1"/>
  <c r="J88"/>
  <c r="J89"/>
  <c r="J90"/>
  <c r="J91"/>
  <c r="J92"/>
  <c r="J93"/>
  <c r="J94"/>
  <c r="J95"/>
  <c r="K95" s="1"/>
  <c r="J96"/>
  <c r="J97"/>
  <c r="J98"/>
  <c r="J99"/>
  <c r="J100"/>
  <c r="J101"/>
  <c r="J102"/>
  <c r="J103"/>
  <c r="K103" s="1"/>
  <c r="J4"/>
  <c r="J5" i="4"/>
  <c r="J6"/>
  <c r="J7"/>
  <c r="J8"/>
  <c r="J9"/>
  <c r="J10"/>
  <c r="J11"/>
  <c r="J12"/>
  <c r="J13"/>
  <c r="J4"/>
  <c r="K4" i="8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K113" i="9"/>
  <c r="F113"/>
  <c r="K112"/>
  <c r="F112"/>
  <c r="K111"/>
  <c r="F111"/>
  <c r="K110"/>
  <c r="F110"/>
  <c r="K109"/>
  <c r="F109"/>
  <c r="K108"/>
  <c r="F108"/>
  <c r="K107"/>
  <c r="F107"/>
  <c r="K106"/>
  <c r="F106"/>
  <c r="K105"/>
  <c r="F105"/>
  <c r="K104"/>
  <c r="F104"/>
  <c r="K103"/>
  <c r="F103"/>
  <c r="K102"/>
  <c r="F102"/>
  <c r="K101"/>
  <c r="F101"/>
  <c r="K100"/>
  <c r="F100"/>
  <c r="K99"/>
  <c r="F99"/>
  <c r="K98"/>
  <c r="F98"/>
  <c r="K97"/>
  <c r="F97"/>
  <c r="K96"/>
  <c r="F96"/>
  <c r="K95"/>
  <c r="F95"/>
  <c r="K94"/>
  <c r="F94"/>
  <c r="K93"/>
  <c r="F93"/>
  <c r="K92"/>
  <c r="F92"/>
  <c r="K91"/>
  <c r="F91"/>
  <c r="K90"/>
  <c r="F90"/>
  <c r="K89"/>
  <c r="F89"/>
  <c r="K88"/>
  <c r="F88"/>
  <c r="K87"/>
  <c r="F87"/>
  <c r="K86"/>
  <c r="F86"/>
  <c r="K85"/>
  <c r="F85"/>
  <c r="K84"/>
  <c r="F84"/>
  <c r="K83"/>
  <c r="F83"/>
  <c r="K82"/>
  <c r="F82"/>
  <c r="K81"/>
  <c r="F81"/>
  <c r="K80"/>
  <c r="F80"/>
  <c r="K79"/>
  <c r="F79"/>
  <c r="K78"/>
  <c r="F78"/>
  <c r="K77"/>
  <c r="F77"/>
  <c r="K76"/>
  <c r="F76"/>
  <c r="K75"/>
  <c r="F75"/>
  <c r="K74"/>
  <c r="F74"/>
  <c r="K73"/>
  <c r="F73"/>
  <c r="K72"/>
  <c r="F72"/>
  <c r="K71"/>
  <c r="F71"/>
  <c r="K70"/>
  <c r="F70"/>
  <c r="K69"/>
  <c r="F69"/>
  <c r="K68"/>
  <c r="F68"/>
  <c r="K67"/>
  <c r="F67"/>
  <c r="K66"/>
  <c r="F66"/>
  <c r="K65"/>
  <c r="F65"/>
  <c r="K64"/>
  <c r="F64"/>
  <c r="K63"/>
  <c r="F63"/>
  <c r="K62"/>
  <c r="F62"/>
  <c r="K61"/>
  <c r="F61"/>
  <c r="K60"/>
  <c r="F60"/>
  <c r="K59"/>
  <c r="F59"/>
  <c r="K58"/>
  <c r="F58"/>
  <c r="K57"/>
  <c r="F57"/>
  <c r="K56"/>
  <c r="F56"/>
  <c r="K55"/>
  <c r="F55"/>
  <c r="K54"/>
  <c r="F54"/>
  <c r="K53"/>
  <c r="F53"/>
  <c r="K52"/>
  <c r="F52"/>
  <c r="K51"/>
  <c r="F51"/>
  <c r="K50"/>
  <c r="F50"/>
  <c r="K49"/>
  <c r="F49"/>
  <c r="K48"/>
  <c r="F48"/>
  <c r="K47"/>
  <c r="F47"/>
  <c r="K46"/>
  <c r="F46"/>
  <c r="K45"/>
  <c r="F45"/>
  <c r="K44"/>
  <c r="F44"/>
  <c r="K43"/>
  <c r="F43"/>
  <c r="K42"/>
  <c r="F42"/>
  <c r="K41"/>
  <c r="F41"/>
  <c r="K40"/>
  <c r="F40"/>
  <c r="K39"/>
  <c r="F39"/>
  <c r="K38"/>
  <c r="F38"/>
  <c r="K37"/>
  <c r="F37"/>
  <c r="K36"/>
  <c r="F36"/>
  <c r="K35"/>
  <c r="F35"/>
  <c r="K34"/>
  <c r="F34"/>
  <c r="K33"/>
  <c r="F33"/>
  <c r="K32"/>
  <c r="F32"/>
  <c r="K31"/>
  <c r="F31"/>
  <c r="K30"/>
  <c r="F30"/>
  <c r="K29"/>
  <c r="F29"/>
  <c r="K28"/>
  <c r="F28"/>
  <c r="K27"/>
  <c r="F27"/>
  <c r="K26"/>
  <c r="F26"/>
  <c r="K25"/>
  <c r="F25"/>
  <c r="K24"/>
  <c r="F24"/>
  <c r="K23"/>
  <c r="F23"/>
  <c r="K22"/>
  <c r="F22"/>
  <c r="K21"/>
  <c r="F21"/>
  <c r="K20"/>
  <c r="F20"/>
  <c r="K19"/>
  <c r="F19"/>
  <c r="K18"/>
  <c r="F18"/>
  <c r="K17"/>
  <c r="F17"/>
  <c r="K16"/>
  <c r="F16"/>
  <c r="K15"/>
  <c r="F15"/>
  <c r="K14"/>
  <c r="F14"/>
  <c r="K13"/>
  <c r="F13"/>
  <c r="K12"/>
  <c r="F12"/>
  <c r="K11"/>
  <c r="F11"/>
  <c r="K10"/>
  <c r="F10"/>
  <c r="K9"/>
  <c r="F9"/>
  <c r="K8"/>
  <c r="F8"/>
  <c r="K7"/>
  <c r="F7"/>
  <c r="K6"/>
  <c r="F6"/>
  <c r="K5"/>
  <c r="F5"/>
  <c r="K4"/>
  <c r="F4"/>
  <c r="I13" i="4"/>
  <c r="K13" s="1"/>
  <c r="G13"/>
  <c r="F13"/>
  <c r="I12"/>
  <c r="G12"/>
  <c r="F12"/>
  <c r="I11"/>
  <c r="G11"/>
  <c r="F11"/>
  <c r="I10"/>
  <c r="G10"/>
  <c r="F10"/>
  <c r="I9"/>
  <c r="K9" s="1"/>
  <c r="G9"/>
  <c r="F9"/>
  <c r="I8"/>
  <c r="G8"/>
  <c r="F8"/>
  <c r="I7"/>
  <c r="K7" s="1"/>
  <c r="G7"/>
  <c r="F7"/>
  <c r="I6"/>
  <c r="K6" s="1"/>
  <c r="G6"/>
  <c r="F6"/>
  <c r="I5"/>
  <c r="K5" s="1"/>
  <c r="G5"/>
  <c r="F5"/>
  <c r="I4"/>
  <c r="K4" s="1"/>
  <c r="G4"/>
  <c r="F4"/>
  <c r="I12" i="8"/>
  <c r="I21"/>
  <c r="I30"/>
  <c r="I39"/>
  <c r="I48"/>
  <c r="I57"/>
  <c r="I66"/>
  <c r="I75"/>
  <c r="I84"/>
  <c r="I93"/>
  <c r="G12"/>
  <c r="G21"/>
  <c r="G30"/>
  <c r="G39"/>
  <c r="G48"/>
  <c r="G57"/>
  <c r="G66"/>
  <c r="G75"/>
  <c r="G84"/>
  <c r="G93"/>
  <c r="F12"/>
  <c r="F21"/>
  <c r="F30"/>
  <c r="F39"/>
  <c r="F48"/>
  <c r="F57"/>
  <c r="F66"/>
  <c r="F75"/>
  <c r="F84"/>
  <c r="F93"/>
  <c r="I4" i="5"/>
  <c r="K4" s="1"/>
  <c r="I5" i="8"/>
  <c r="I6"/>
  <c r="I7"/>
  <c r="K7" s="1"/>
  <c r="I8"/>
  <c r="I9"/>
  <c r="I10"/>
  <c r="I11"/>
  <c r="I13"/>
  <c r="I14"/>
  <c r="I15"/>
  <c r="I16"/>
  <c r="I17"/>
  <c r="I18"/>
  <c r="I19"/>
  <c r="I20"/>
  <c r="I22"/>
  <c r="I23"/>
  <c r="I24"/>
  <c r="I25"/>
  <c r="I26"/>
  <c r="K26" s="1"/>
  <c r="I27"/>
  <c r="I28"/>
  <c r="I29"/>
  <c r="I31"/>
  <c r="I32"/>
  <c r="I33"/>
  <c r="I34"/>
  <c r="I35"/>
  <c r="I36"/>
  <c r="I37"/>
  <c r="I38"/>
  <c r="I40"/>
  <c r="I41"/>
  <c r="I42"/>
  <c r="I43"/>
  <c r="I44"/>
  <c r="I45"/>
  <c r="I46"/>
  <c r="I47"/>
  <c r="I49"/>
  <c r="I50"/>
  <c r="I51"/>
  <c r="I52"/>
  <c r="I53"/>
  <c r="I54"/>
  <c r="I55"/>
  <c r="I56"/>
  <c r="I58"/>
  <c r="I59"/>
  <c r="I60"/>
  <c r="I61"/>
  <c r="I62"/>
  <c r="I63"/>
  <c r="I64"/>
  <c r="I65"/>
  <c r="I67"/>
  <c r="I68"/>
  <c r="I69"/>
  <c r="I70"/>
  <c r="I71"/>
  <c r="I72"/>
  <c r="I73"/>
  <c r="I74"/>
  <c r="I76"/>
  <c r="I77"/>
  <c r="I78"/>
  <c r="I79"/>
  <c r="K79" s="1"/>
  <c r="I80"/>
  <c r="I81"/>
  <c r="I82"/>
  <c r="I83"/>
  <c r="I85"/>
  <c r="I86"/>
  <c r="I87"/>
  <c r="I88"/>
  <c r="I89"/>
  <c r="I90"/>
  <c r="I91"/>
  <c r="I92"/>
  <c r="I94"/>
  <c r="I95"/>
  <c r="I96"/>
  <c r="I97"/>
  <c r="I98"/>
  <c r="K98" s="1"/>
  <c r="I99"/>
  <c r="I100"/>
  <c r="I101"/>
  <c r="G5"/>
  <c r="G6"/>
  <c r="G7"/>
  <c r="G8"/>
  <c r="G9"/>
  <c r="G10"/>
  <c r="G11"/>
  <c r="G13"/>
  <c r="G14"/>
  <c r="G15"/>
  <c r="G16"/>
  <c r="G17"/>
  <c r="G18"/>
  <c r="G19"/>
  <c r="G20"/>
  <c r="G22"/>
  <c r="G23"/>
  <c r="G24"/>
  <c r="G25"/>
  <c r="G26"/>
  <c r="G27"/>
  <c r="G28"/>
  <c r="G29"/>
  <c r="G31"/>
  <c r="G32"/>
  <c r="G33"/>
  <c r="G34"/>
  <c r="G35"/>
  <c r="G36"/>
  <c r="G37"/>
  <c r="G38"/>
  <c r="G40"/>
  <c r="G41"/>
  <c r="G42"/>
  <c r="G43"/>
  <c r="G44"/>
  <c r="G45"/>
  <c r="G46"/>
  <c r="G47"/>
  <c r="G49"/>
  <c r="G50"/>
  <c r="G51"/>
  <c r="G52"/>
  <c r="G53"/>
  <c r="G54"/>
  <c r="G55"/>
  <c r="G56"/>
  <c r="G58"/>
  <c r="G59"/>
  <c r="G60"/>
  <c r="G61"/>
  <c r="G62"/>
  <c r="G63"/>
  <c r="G64"/>
  <c r="G65"/>
  <c r="G67"/>
  <c r="G68"/>
  <c r="G69"/>
  <c r="G70"/>
  <c r="G71"/>
  <c r="G72"/>
  <c r="G73"/>
  <c r="G74"/>
  <c r="G76"/>
  <c r="G77"/>
  <c r="G78"/>
  <c r="G79"/>
  <c r="G80"/>
  <c r="G81"/>
  <c r="G82"/>
  <c r="G83"/>
  <c r="G85"/>
  <c r="G86"/>
  <c r="G87"/>
  <c r="G88"/>
  <c r="G89"/>
  <c r="G90"/>
  <c r="G91"/>
  <c r="G92"/>
  <c r="G94"/>
  <c r="G95"/>
  <c r="G96"/>
  <c r="G97"/>
  <c r="G98"/>
  <c r="G99"/>
  <c r="G100"/>
  <c r="G101"/>
  <c r="F5"/>
  <c r="F6"/>
  <c r="F7"/>
  <c r="F8"/>
  <c r="F9"/>
  <c r="F10"/>
  <c r="F11"/>
  <c r="F13"/>
  <c r="F14"/>
  <c r="F15"/>
  <c r="F16"/>
  <c r="F17"/>
  <c r="F18"/>
  <c r="F19"/>
  <c r="F20"/>
  <c r="F22"/>
  <c r="F23"/>
  <c r="F24"/>
  <c r="F25"/>
  <c r="F26"/>
  <c r="F27"/>
  <c r="F28"/>
  <c r="F29"/>
  <c r="F31"/>
  <c r="F32"/>
  <c r="F33"/>
  <c r="F34"/>
  <c r="F35"/>
  <c r="F36"/>
  <c r="F37"/>
  <c r="F38"/>
  <c r="F40"/>
  <c r="F41"/>
  <c r="F42"/>
  <c r="F43"/>
  <c r="F44"/>
  <c r="F45"/>
  <c r="F46"/>
  <c r="F47"/>
  <c r="F49"/>
  <c r="F50"/>
  <c r="F51"/>
  <c r="F52"/>
  <c r="F53"/>
  <c r="F54"/>
  <c r="F55"/>
  <c r="F56"/>
  <c r="F58"/>
  <c r="F59"/>
  <c r="F60"/>
  <c r="F61"/>
  <c r="F62"/>
  <c r="F63"/>
  <c r="F64"/>
  <c r="F65"/>
  <c r="F67"/>
  <c r="F68"/>
  <c r="F69"/>
  <c r="F70"/>
  <c r="F71"/>
  <c r="F72"/>
  <c r="F73"/>
  <c r="F74"/>
  <c r="F76"/>
  <c r="F77"/>
  <c r="F78"/>
  <c r="F79"/>
  <c r="F80"/>
  <c r="F81"/>
  <c r="F82"/>
  <c r="F83"/>
  <c r="F85"/>
  <c r="F86"/>
  <c r="F87"/>
  <c r="F88"/>
  <c r="F89"/>
  <c r="F90"/>
  <c r="F91"/>
  <c r="F92"/>
  <c r="F94"/>
  <c r="F95"/>
  <c r="F96"/>
  <c r="F97"/>
  <c r="F98"/>
  <c r="F99"/>
  <c r="F100"/>
  <c r="F101"/>
  <c r="F4"/>
  <c r="I5" i="5"/>
  <c r="K5" s="1"/>
  <c r="I6"/>
  <c r="K6" s="1"/>
  <c r="I7"/>
  <c r="I8"/>
  <c r="K8" s="1"/>
  <c r="I9"/>
  <c r="I10"/>
  <c r="I11"/>
  <c r="I12"/>
  <c r="K12" s="1"/>
  <c r="I13"/>
  <c r="K13" s="1"/>
  <c r="I14"/>
  <c r="K14" s="1"/>
  <c r="I15"/>
  <c r="I16"/>
  <c r="K16" s="1"/>
  <c r="I17"/>
  <c r="I18"/>
  <c r="I19"/>
  <c r="I20"/>
  <c r="K20" s="1"/>
  <c r="I21"/>
  <c r="K21" s="1"/>
  <c r="I22"/>
  <c r="K22" s="1"/>
  <c r="I23"/>
  <c r="I24"/>
  <c r="K24" s="1"/>
  <c r="I25"/>
  <c r="I26"/>
  <c r="I27"/>
  <c r="I28"/>
  <c r="K28" s="1"/>
  <c r="I29"/>
  <c r="K29" s="1"/>
  <c r="I30"/>
  <c r="K30" s="1"/>
  <c r="I31"/>
  <c r="I32"/>
  <c r="K32" s="1"/>
  <c r="I33"/>
  <c r="I34"/>
  <c r="I35"/>
  <c r="I36"/>
  <c r="K36" s="1"/>
  <c r="I37"/>
  <c r="K37" s="1"/>
  <c r="I38"/>
  <c r="K38" s="1"/>
  <c r="I39"/>
  <c r="I40"/>
  <c r="K40" s="1"/>
  <c r="I41"/>
  <c r="I42"/>
  <c r="I43"/>
  <c r="I44"/>
  <c r="K44" s="1"/>
  <c r="I45"/>
  <c r="K45" s="1"/>
  <c r="I46"/>
  <c r="K46" s="1"/>
  <c r="I47"/>
  <c r="I48"/>
  <c r="K48" s="1"/>
  <c r="I49"/>
  <c r="I50"/>
  <c r="I51"/>
  <c r="I52"/>
  <c r="K52" s="1"/>
  <c r="I53"/>
  <c r="K53" s="1"/>
  <c r="I54"/>
  <c r="K54" s="1"/>
  <c r="I55"/>
  <c r="I56"/>
  <c r="K56" s="1"/>
  <c r="I57"/>
  <c r="I58"/>
  <c r="I59"/>
  <c r="I60"/>
  <c r="K60" s="1"/>
  <c r="I61"/>
  <c r="K61" s="1"/>
  <c r="I62"/>
  <c r="K62" s="1"/>
  <c r="I63"/>
  <c r="I64"/>
  <c r="K64" s="1"/>
  <c r="I65"/>
  <c r="I66"/>
  <c r="I67"/>
  <c r="I68"/>
  <c r="K68" s="1"/>
  <c r="I69"/>
  <c r="K69" s="1"/>
  <c r="I70"/>
  <c r="K70" s="1"/>
  <c r="I71"/>
  <c r="I72"/>
  <c r="K72" s="1"/>
  <c r="I73"/>
  <c r="I74"/>
  <c r="I75"/>
  <c r="I76"/>
  <c r="K76" s="1"/>
  <c r="I77"/>
  <c r="K77" s="1"/>
  <c r="I78"/>
  <c r="K78" s="1"/>
  <c r="I79"/>
  <c r="I80"/>
  <c r="K80" s="1"/>
  <c r="I81"/>
  <c r="I82"/>
  <c r="I83"/>
  <c r="I84"/>
  <c r="K84" s="1"/>
  <c r="I85"/>
  <c r="K85" s="1"/>
  <c r="I86"/>
  <c r="K86" s="1"/>
  <c r="I87"/>
  <c r="I88"/>
  <c r="K88" s="1"/>
  <c r="I89"/>
  <c r="I90"/>
  <c r="I91"/>
  <c r="I92"/>
  <c r="K92" s="1"/>
  <c r="I93"/>
  <c r="K93" s="1"/>
  <c r="I94"/>
  <c r="K94" s="1"/>
  <c r="I95"/>
  <c r="I96"/>
  <c r="K96" s="1"/>
  <c r="I97"/>
  <c r="I98"/>
  <c r="I99"/>
  <c r="I100"/>
  <c r="K100" s="1"/>
  <c r="I101"/>
  <c r="K101" s="1"/>
  <c r="I102"/>
  <c r="K102" s="1"/>
  <c r="I10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4"/>
  <c r="K47" i="2"/>
  <c r="K103"/>
  <c r="K159"/>
  <c r="K215"/>
  <c r="K271"/>
  <c r="K327"/>
  <c r="K383"/>
  <c r="K439"/>
  <c r="K495"/>
  <c r="K551"/>
  <c r="K607"/>
  <c r="K48"/>
  <c r="K104"/>
  <c r="K160"/>
  <c r="K216"/>
  <c r="K272"/>
  <c r="K328"/>
  <c r="K384"/>
  <c r="K440"/>
  <c r="K496"/>
  <c r="K552"/>
  <c r="K608"/>
  <c r="K49"/>
  <c r="K105"/>
  <c r="K161"/>
  <c r="K217"/>
  <c r="K273"/>
  <c r="K329"/>
  <c r="K385"/>
  <c r="K441"/>
  <c r="K497"/>
  <c r="K553"/>
  <c r="K609"/>
  <c r="K44"/>
  <c r="K100"/>
  <c r="K156"/>
  <c r="K212"/>
  <c r="K268"/>
  <c r="K324"/>
  <c r="K380"/>
  <c r="K436"/>
  <c r="K492"/>
  <c r="K548"/>
  <c r="K604"/>
  <c r="K45"/>
  <c r="K101"/>
  <c r="K157"/>
  <c r="K213"/>
  <c r="K269"/>
  <c r="K325"/>
  <c r="K381"/>
  <c r="K437"/>
  <c r="K493"/>
  <c r="K549"/>
  <c r="K605"/>
  <c r="K46"/>
  <c r="K102"/>
  <c r="K158"/>
  <c r="K214"/>
  <c r="K270"/>
  <c r="K326"/>
  <c r="K382"/>
  <c r="K438"/>
  <c r="K494"/>
  <c r="K550"/>
  <c r="K606"/>
  <c r="G47"/>
  <c r="G103"/>
  <c r="G159"/>
  <c r="G215"/>
  <c r="G271"/>
  <c r="G327"/>
  <c r="G383"/>
  <c r="G439"/>
  <c r="G495"/>
  <c r="G551"/>
  <c r="G607"/>
  <c r="G48"/>
  <c r="G104"/>
  <c r="G160"/>
  <c r="G216"/>
  <c r="G272"/>
  <c r="G328"/>
  <c r="G384"/>
  <c r="G440"/>
  <c r="G496"/>
  <c r="G552"/>
  <c r="G608"/>
  <c r="G49"/>
  <c r="G105"/>
  <c r="G161"/>
  <c r="G217"/>
  <c r="G273"/>
  <c r="G329"/>
  <c r="G385"/>
  <c r="G441"/>
  <c r="G497"/>
  <c r="G553"/>
  <c r="G609"/>
  <c r="G44"/>
  <c r="G100"/>
  <c r="G156"/>
  <c r="G212"/>
  <c r="G268"/>
  <c r="G324"/>
  <c r="G380"/>
  <c r="G436"/>
  <c r="G492"/>
  <c r="G548"/>
  <c r="G604"/>
  <c r="G45"/>
  <c r="G101"/>
  <c r="G157"/>
  <c r="G213"/>
  <c r="G269"/>
  <c r="G325"/>
  <c r="G381"/>
  <c r="G437"/>
  <c r="G493"/>
  <c r="G549"/>
  <c r="G605"/>
  <c r="G46"/>
  <c r="G102"/>
  <c r="G158"/>
  <c r="G214"/>
  <c r="G270"/>
  <c r="G326"/>
  <c r="G382"/>
  <c r="G438"/>
  <c r="G494"/>
  <c r="G550"/>
  <c r="G606"/>
  <c r="F103"/>
  <c r="F159"/>
  <c r="F215"/>
  <c r="F271"/>
  <c r="F327"/>
  <c r="F383"/>
  <c r="F439"/>
  <c r="F495"/>
  <c r="F551"/>
  <c r="F607"/>
  <c r="F48"/>
  <c r="F104"/>
  <c r="F160"/>
  <c r="F216"/>
  <c r="F272"/>
  <c r="F328"/>
  <c r="F384"/>
  <c r="F440"/>
  <c r="F496"/>
  <c r="F552"/>
  <c r="F608"/>
  <c r="F49"/>
  <c r="F105"/>
  <c r="F161"/>
  <c r="F217"/>
  <c r="F273"/>
  <c r="F329"/>
  <c r="F385"/>
  <c r="F441"/>
  <c r="F497"/>
  <c r="F553"/>
  <c r="F609"/>
  <c r="F44"/>
  <c r="F100"/>
  <c r="F156"/>
  <c r="F212"/>
  <c r="F268"/>
  <c r="F324"/>
  <c r="F380"/>
  <c r="F436"/>
  <c r="F492"/>
  <c r="F548"/>
  <c r="F604"/>
  <c r="F45"/>
  <c r="F101"/>
  <c r="F157"/>
  <c r="F213"/>
  <c r="F269"/>
  <c r="F325"/>
  <c r="F381"/>
  <c r="F437"/>
  <c r="F493"/>
  <c r="F549"/>
  <c r="F605"/>
  <c r="F46"/>
  <c r="F102"/>
  <c r="F158"/>
  <c r="F214"/>
  <c r="F270"/>
  <c r="F326"/>
  <c r="F382"/>
  <c r="F438"/>
  <c r="F494"/>
  <c r="F550"/>
  <c r="F606"/>
  <c r="E47"/>
  <c r="E103"/>
  <c r="E159"/>
  <c r="E48"/>
  <c r="E104"/>
  <c r="E160"/>
  <c r="E49"/>
  <c r="E105"/>
  <c r="E161"/>
  <c r="E44"/>
  <c r="E100"/>
  <c r="E156"/>
  <c r="E45"/>
  <c r="E101"/>
  <c r="E157"/>
  <c r="E46"/>
  <c r="E102"/>
  <c r="E158"/>
  <c r="F47"/>
  <c r="K14"/>
  <c r="K70"/>
  <c r="K126"/>
  <c r="K182"/>
  <c r="K238"/>
  <c r="K294"/>
  <c r="K350"/>
  <c r="K406"/>
  <c r="K462"/>
  <c r="K518"/>
  <c r="K574"/>
  <c r="K15"/>
  <c r="K71"/>
  <c r="K127"/>
  <c r="K183"/>
  <c r="K239"/>
  <c r="K295"/>
  <c r="K351"/>
  <c r="K407"/>
  <c r="K463"/>
  <c r="K519"/>
  <c r="K575"/>
  <c r="K16"/>
  <c r="K72"/>
  <c r="K128"/>
  <c r="K184"/>
  <c r="K240"/>
  <c r="K296"/>
  <c r="K352"/>
  <c r="K408"/>
  <c r="K464"/>
  <c r="K520"/>
  <c r="K576"/>
  <c r="K17"/>
  <c r="K73"/>
  <c r="K129"/>
  <c r="K185"/>
  <c r="K241"/>
  <c r="K297"/>
  <c r="K353"/>
  <c r="K409"/>
  <c r="K465"/>
  <c r="K521"/>
  <c r="K577"/>
  <c r="K18"/>
  <c r="K74"/>
  <c r="K130"/>
  <c r="K186"/>
  <c r="K242"/>
  <c r="K298"/>
  <c r="K354"/>
  <c r="K410"/>
  <c r="K466"/>
  <c r="K522"/>
  <c r="K578"/>
  <c r="K19"/>
  <c r="K75"/>
  <c r="K131"/>
  <c r="K187"/>
  <c r="K243"/>
  <c r="K299"/>
  <c r="K355"/>
  <c r="K411"/>
  <c r="K467"/>
  <c r="K523"/>
  <c r="K579"/>
  <c r="K20"/>
  <c r="K76"/>
  <c r="K132"/>
  <c r="K188"/>
  <c r="K244"/>
  <c r="K300"/>
  <c r="K356"/>
  <c r="K412"/>
  <c r="K468"/>
  <c r="K524"/>
  <c r="K580"/>
  <c r="K21"/>
  <c r="K77"/>
  <c r="K133"/>
  <c r="K189"/>
  <c r="K245"/>
  <c r="K301"/>
  <c r="K357"/>
  <c r="K413"/>
  <c r="K469"/>
  <c r="K525"/>
  <c r="K581"/>
  <c r="K22"/>
  <c r="K78"/>
  <c r="K134"/>
  <c r="K190"/>
  <c r="K246"/>
  <c r="K302"/>
  <c r="K358"/>
  <c r="K414"/>
  <c r="K470"/>
  <c r="K526"/>
  <c r="K582"/>
  <c r="K23"/>
  <c r="K79"/>
  <c r="K135"/>
  <c r="K191"/>
  <c r="K247"/>
  <c r="K303"/>
  <c r="K359"/>
  <c r="K415"/>
  <c r="K471"/>
  <c r="K527"/>
  <c r="K583"/>
  <c r="G14"/>
  <c r="G70"/>
  <c r="G126"/>
  <c r="G182"/>
  <c r="G238"/>
  <c r="G294"/>
  <c r="G350"/>
  <c r="G406"/>
  <c r="G462"/>
  <c r="G518"/>
  <c r="G574"/>
  <c r="G15"/>
  <c r="G71"/>
  <c r="G127"/>
  <c r="G239"/>
  <c r="G295"/>
  <c r="G351"/>
  <c r="G407"/>
  <c r="G463"/>
  <c r="G519"/>
  <c r="G575"/>
  <c r="G16"/>
  <c r="G72"/>
  <c r="G128"/>
  <c r="G184"/>
  <c r="G240"/>
  <c r="G296"/>
  <c r="G352"/>
  <c r="G408"/>
  <c r="G464"/>
  <c r="G520"/>
  <c r="G576"/>
  <c r="G17"/>
  <c r="G73"/>
  <c r="G129"/>
  <c r="G185"/>
  <c r="G241"/>
  <c r="G297"/>
  <c r="G353"/>
  <c r="G409"/>
  <c r="G465"/>
  <c r="G521"/>
  <c r="G577"/>
  <c r="G18"/>
  <c r="G74"/>
  <c r="G130"/>
  <c r="G186"/>
  <c r="G242"/>
  <c r="G298"/>
  <c r="G354"/>
  <c r="G410"/>
  <c r="G466"/>
  <c r="G522"/>
  <c r="G578"/>
  <c r="G19"/>
  <c r="G75"/>
  <c r="G131"/>
  <c r="G187"/>
  <c r="G243"/>
  <c r="G299"/>
  <c r="G355"/>
  <c r="G411"/>
  <c r="G467"/>
  <c r="G523"/>
  <c r="G579"/>
  <c r="G20"/>
  <c r="G76"/>
  <c r="G132"/>
  <c r="G188"/>
  <c r="G244"/>
  <c r="G300"/>
  <c r="G356"/>
  <c r="G412"/>
  <c r="G468"/>
  <c r="G524"/>
  <c r="G580"/>
  <c r="G21"/>
  <c r="G77"/>
  <c r="G133"/>
  <c r="G189"/>
  <c r="G245"/>
  <c r="G301"/>
  <c r="G357"/>
  <c r="G413"/>
  <c r="G469"/>
  <c r="G525"/>
  <c r="G581"/>
  <c r="G22"/>
  <c r="G78"/>
  <c r="G134"/>
  <c r="G190"/>
  <c r="G246"/>
  <c r="G302"/>
  <c r="G358"/>
  <c r="G414"/>
  <c r="G470"/>
  <c r="G526"/>
  <c r="G582"/>
  <c r="G23"/>
  <c r="G79"/>
  <c r="G135"/>
  <c r="G191"/>
  <c r="G247"/>
  <c r="G303"/>
  <c r="G359"/>
  <c r="G415"/>
  <c r="G471"/>
  <c r="G527"/>
  <c r="G583"/>
  <c r="F70"/>
  <c r="F126"/>
  <c r="F182"/>
  <c r="F238"/>
  <c r="F294"/>
  <c r="F350"/>
  <c r="F406"/>
  <c r="F462"/>
  <c r="F518"/>
  <c r="F574"/>
  <c r="F15"/>
  <c r="F71"/>
  <c r="F127"/>
  <c r="F183"/>
  <c r="F239"/>
  <c r="F295"/>
  <c r="F351"/>
  <c r="F407"/>
  <c r="F463"/>
  <c r="F519"/>
  <c r="F575"/>
  <c r="F16"/>
  <c r="F72"/>
  <c r="F128"/>
  <c r="F184"/>
  <c r="F240"/>
  <c r="F296"/>
  <c r="F352"/>
  <c r="F408"/>
  <c r="F464"/>
  <c r="F520"/>
  <c r="F576"/>
  <c r="F17"/>
  <c r="F73"/>
  <c r="F129"/>
  <c r="F185"/>
  <c r="F241"/>
  <c r="F297"/>
  <c r="F353"/>
  <c r="F409"/>
  <c r="F465"/>
  <c r="F521"/>
  <c r="F577"/>
  <c r="F18"/>
  <c r="F74"/>
  <c r="F130"/>
  <c r="F186"/>
  <c r="F242"/>
  <c r="F298"/>
  <c r="F354"/>
  <c r="F410"/>
  <c r="F466"/>
  <c r="F522"/>
  <c r="F578"/>
  <c r="F19"/>
  <c r="F75"/>
  <c r="F131"/>
  <c r="F187"/>
  <c r="F243"/>
  <c r="F299"/>
  <c r="F355"/>
  <c r="F411"/>
  <c r="F467"/>
  <c r="F523"/>
  <c r="F579"/>
  <c r="F20"/>
  <c r="F76"/>
  <c r="F132"/>
  <c r="F188"/>
  <c r="F244"/>
  <c r="F300"/>
  <c r="F356"/>
  <c r="F412"/>
  <c r="F468"/>
  <c r="F524"/>
  <c r="F580"/>
  <c r="F21"/>
  <c r="F77"/>
  <c r="F133"/>
  <c r="F189"/>
  <c r="F245"/>
  <c r="F301"/>
  <c r="F357"/>
  <c r="F413"/>
  <c r="F469"/>
  <c r="F525"/>
  <c r="F581"/>
  <c r="F22"/>
  <c r="F78"/>
  <c r="F134"/>
  <c r="F190"/>
  <c r="F246"/>
  <c r="F302"/>
  <c r="F358"/>
  <c r="F414"/>
  <c r="F470"/>
  <c r="F526"/>
  <c r="F582"/>
  <c r="F23"/>
  <c r="F79"/>
  <c r="F135"/>
  <c r="F191"/>
  <c r="F247"/>
  <c r="F303"/>
  <c r="F359"/>
  <c r="F415"/>
  <c r="F471"/>
  <c r="F527"/>
  <c r="F583"/>
  <c r="F14"/>
  <c r="E14"/>
  <c r="E70"/>
  <c r="E126"/>
  <c r="E182"/>
  <c r="E15"/>
  <c r="E71"/>
  <c r="E127"/>
  <c r="E16"/>
  <c r="E72"/>
  <c r="E128"/>
  <c r="E17"/>
  <c r="E73"/>
  <c r="E129"/>
  <c r="E18"/>
  <c r="E74"/>
  <c r="E130"/>
  <c r="E19"/>
  <c r="E75"/>
  <c r="E131"/>
  <c r="E20"/>
  <c r="E76"/>
  <c r="E132"/>
  <c r="E21"/>
  <c r="E77"/>
  <c r="E133"/>
  <c r="E22"/>
  <c r="E78"/>
  <c r="E134"/>
  <c r="E23"/>
  <c r="E79"/>
  <c r="E135"/>
  <c r="AD35" i="18" l="1"/>
  <c r="S37"/>
  <c r="AD36"/>
  <c r="Q38"/>
  <c r="O39"/>
  <c r="T38"/>
  <c r="P38"/>
  <c r="R38" s="1"/>
  <c r="K8" i="4"/>
  <c r="AC31" i="16"/>
  <c r="Y31"/>
  <c r="AE31" s="1"/>
  <c r="W32"/>
  <c r="S32"/>
  <c r="U32" s="1"/>
  <c r="X32"/>
  <c r="AA32"/>
  <c r="AB32"/>
  <c r="O34"/>
  <c r="P33"/>
  <c r="R33" s="1"/>
  <c r="T33"/>
  <c r="Q33"/>
  <c r="Z32"/>
  <c r="V32"/>
  <c r="D47"/>
  <c r="AD134"/>
  <c r="AD30"/>
  <c r="K92" i="8"/>
  <c r="K83"/>
  <c r="K20"/>
  <c r="K12" i="4"/>
  <c r="K10"/>
  <c r="K11"/>
  <c r="K44" i="8"/>
  <c r="K35"/>
  <c r="K99"/>
  <c r="K36"/>
  <c r="K27"/>
  <c r="K52"/>
  <c r="K101"/>
  <c r="K85"/>
  <c r="K13"/>
  <c r="K100"/>
  <c r="K97"/>
  <c r="K88"/>
  <c r="K61"/>
  <c r="K43"/>
  <c r="K34"/>
  <c r="K25"/>
  <c r="K16"/>
  <c r="K62"/>
  <c r="K30"/>
  <c r="K63"/>
  <c r="K54"/>
  <c r="K39"/>
  <c r="K28"/>
  <c r="K19"/>
  <c r="K70"/>
  <c r="K71"/>
  <c r="K47"/>
  <c r="K57"/>
  <c r="K94"/>
  <c r="K31"/>
  <c r="K22"/>
  <c r="K95"/>
  <c r="K86"/>
  <c r="K23"/>
  <c r="K14"/>
  <c r="K40"/>
  <c r="K77"/>
  <c r="K32"/>
  <c r="K5"/>
  <c r="K8"/>
  <c r="K93"/>
  <c r="K72"/>
  <c r="K80"/>
  <c r="K53"/>
  <c r="K21"/>
  <c r="K45"/>
  <c r="K65"/>
  <c r="K56"/>
  <c r="K38"/>
  <c r="K29"/>
  <c r="K48"/>
  <c r="K9"/>
  <c r="K69"/>
  <c r="K42"/>
  <c r="K33"/>
  <c r="K17"/>
  <c r="K81"/>
  <c r="K91"/>
  <c r="K82"/>
  <c r="K73"/>
  <c r="K37"/>
  <c r="K10"/>
  <c r="K74"/>
  <c r="K11"/>
  <c r="K89"/>
  <c r="K90"/>
  <c r="K18"/>
  <c r="K49"/>
  <c r="K66"/>
  <c r="K41"/>
  <c r="K96"/>
  <c r="K87"/>
  <c r="K78"/>
  <c r="K60"/>
  <c r="K51"/>
  <c r="K24"/>
  <c r="K15"/>
  <c r="K6"/>
  <c r="K64"/>
  <c r="K55"/>
  <c r="K46"/>
  <c r="K76"/>
  <c r="K67"/>
  <c r="K58"/>
  <c r="K75"/>
  <c r="K68"/>
  <c r="K59"/>
  <c r="K50"/>
  <c r="K84"/>
  <c r="K12"/>
  <c r="K4" i="3"/>
  <c r="K54"/>
  <c r="K104"/>
  <c r="K154"/>
  <c r="K204"/>
  <c r="K254"/>
  <c r="K304"/>
  <c r="K354"/>
  <c r="K404"/>
  <c r="K454"/>
  <c r="K504"/>
  <c r="K9"/>
  <c r="K59"/>
  <c r="K109"/>
  <c r="K159"/>
  <c r="K209"/>
  <c r="K259"/>
  <c r="K309"/>
  <c r="K359"/>
  <c r="K409"/>
  <c r="K459"/>
  <c r="K509"/>
  <c r="K14"/>
  <c r="K64"/>
  <c r="K114"/>
  <c r="K164"/>
  <c r="K214"/>
  <c r="K264"/>
  <c r="K314"/>
  <c r="K364"/>
  <c r="K414"/>
  <c r="K464"/>
  <c r="K514"/>
  <c r="K19"/>
  <c r="K69"/>
  <c r="K119"/>
  <c r="K169"/>
  <c r="K219"/>
  <c r="K269"/>
  <c r="K319"/>
  <c r="K369"/>
  <c r="K419"/>
  <c r="K469"/>
  <c r="K519"/>
  <c r="K24"/>
  <c r="K74"/>
  <c r="K124"/>
  <c r="K174"/>
  <c r="K224"/>
  <c r="K274"/>
  <c r="K324"/>
  <c r="K374"/>
  <c r="K424"/>
  <c r="K474"/>
  <c r="K524"/>
  <c r="K29"/>
  <c r="K79"/>
  <c r="K129"/>
  <c r="K179"/>
  <c r="K229"/>
  <c r="K279"/>
  <c r="K329"/>
  <c r="K379"/>
  <c r="K429"/>
  <c r="K479"/>
  <c r="K529"/>
  <c r="K34"/>
  <c r="K84"/>
  <c r="K134"/>
  <c r="K184"/>
  <c r="K234"/>
  <c r="K284"/>
  <c r="K334"/>
  <c r="K384"/>
  <c r="K434"/>
  <c r="K484"/>
  <c r="K534"/>
  <c r="K39"/>
  <c r="K89"/>
  <c r="K139"/>
  <c r="K189"/>
  <c r="K239"/>
  <c r="K289"/>
  <c r="K339"/>
  <c r="K389"/>
  <c r="K439"/>
  <c r="K489"/>
  <c r="K539"/>
  <c r="K44"/>
  <c r="K94"/>
  <c r="K144"/>
  <c r="K194"/>
  <c r="K244"/>
  <c r="K294"/>
  <c r="K344"/>
  <c r="K394"/>
  <c r="K444"/>
  <c r="K494"/>
  <c r="K544"/>
  <c r="K49"/>
  <c r="K99"/>
  <c r="K149"/>
  <c r="K199"/>
  <c r="K249"/>
  <c r="K299"/>
  <c r="K349"/>
  <c r="K399"/>
  <c r="K449"/>
  <c r="K499"/>
  <c r="K549"/>
  <c r="F4"/>
  <c r="F54"/>
  <c r="F104"/>
  <c r="F154"/>
  <c r="F204"/>
  <c r="F254"/>
  <c r="F304"/>
  <c r="F354"/>
  <c r="F404"/>
  <c r="F454"/>
  <c r="F504"/>
  <c r="F9"/>
  <c r="F59"/>
  <c r="F109"/>
  <c r="F159"/>
  <c r="F209"/>
  <c r="F259"/>
  <c r="F309"/>
  <c r="F359"/>
  <c r="F409"/>
  <c r="F459"/>
  <c r="F509"/>
  <c r="F14"/>
  <c r="F64"/>
  <c r="F114"/>
  <c r="F164"/>
  <c r="F214"/>
  <c r="F264"/>
  <c r="F314"/>
  <c r="F364"/>
  <c r="F414"/>
  <c r="F464"/>
  <c r="F514"/>
  <c r="F19"/>
  <c r="F69"/>
  <c r="F119"/>
  <c r="F169"/>
  <c r="F219"/>
  <c r="F269"/>
  <c r="F319"/>
  <c r="F369"/>
  <c r="F419"/>
  <c r="F469"/>
  <c r="F519"/>
  <c r="F24"/>
  <c r="F74"/>
  <c r="F124"/>
  <c r="F174"/>
  <c r="F224"/>
  <c r="F274"/>
  <c r="F324"/>
  <c r="F374"/>
  <c r="F424"/>
  <c r="F474"/>
  <c r="F524"/>
  <c r="F29"/>
  <c r="F79"/>
  <c r="F129"/>
  <c r="F179"/>
  <c r="F229"/>
  <c r="F279"/>
  <c r="F329"/>
  <c r="F379"/>
  <c r="F429"/>
  <c r="F479"/>
  <c r="F529"/>
  <c r="F34"/>
  <c r="F84"/>
  <c r="F134"/>
  <c r="F184"/>
  <c r="F234"/>
  <c r="F284"/>
  <c r="F334"/>
  <c r="F384"/>
  <c r="F434"/>
  <c r="F484"/>
  <c r="F534"/>
  <c r="F39"/>
  <c r="F89"/>
  <c r="F139"/>
  <c r="F189"/>
  <c r="F239"/>
  <c r="F289"/>
  <c r="F339"/>
  <c r="F389"/>
  <c r="F439"/>
  <c r="F489"/>
  <c r="F539"/>
  <c r="F44"/>
  <c r="F94"/>
  <c r="F144"/>
  <c r="F194"/>
  <c r="F244"/>
  <c r="F294"/>
  <c r="F344"/>
  <c r="F394"/>
  <c r="F444"/>
  <c r="F494"/>
  <c r="F544"/>
  <c r="F49"/>
  <c r="F99"/>
  <c r="F149"/>
  <c r="F199"/>
  <c r="F249"/>
  <c r="F299"/>
  <c r="F349"/>
  <c r="F399"/>
  <c r="F449"/>
  <c r="F499"/>
  <c r="F549"/>
  <c r="E4"/>
  <c r="E9"/>
  <c r="E14"/>
  <c r="E19"/>
  <c r="E24"/>
  <c r="E29"/>
  <c r="E34"/>
  <c r="E39"/>
  <c r="K6"/>
  <c r="K56"/>
  <c r="K106"/>
  <c r="K156"/>
  <c r="K206"/>
  <c r="K256"/>
  <c r="K306"/>
  <c r="K356"/>
  <c r="K406"/>
  <c r="K456"/>
  <c r="K506"/>
  <c r="K11"/>
  <c r="K61"/>
  <c r="K111"/>
  <c r="K161"/>
  <c r="K211"/>
  <c r="K261"/>
  <c r="K311"/>
  <c r="K361"/>
  <c r="K411"/>
  <c r="K461"/>
  <c r="K511"/>
  <c r="K16"/>
  <c r="K66"/>
  <c r="K116"/>
  <c r="K166"/>
  <c r="K216"/>
  <c r="K266"/>
  <c r="K316"/>
  <c r="K366"/>
  <c r="K416"/>
  <c r="K466"/>
  <c r="K516"/>
  <c r="K21"/>
  <c r="K71"/>
  <c r="K121"/>
  <c r="K171"/>
  <c r="K221"/>
  <c r="K271"/>
  <c r="K321"/>
  <c r="K371"/>
  <c r="K421"/>
  <c r="K471"/>
  <c r="K521"/>
  <c r="K26"/>
  <c r="K76"/>
  <c r="K126"/>
  <c r="K176"/>
  <c r="K226"/>
  <c r="K276"/>
  <c r="K326"/>
  <c r="K376"/>
  <c r="K426"/>
  <c r="K476"/>
  <c r="K526"/>
  <c r="K31"/>
  <c r="K81"/>
  <c r="K131"/>
  <c r="K181"/>
  <c r="K231"/>
  <c r="K281"/>
  <c r="K331"/>
  <c r="K381"/>
  <c r="K431"/>
  <c r="K481"/>
  <c r="K531"/>
  <c r="K36"/>
  <c r="K86"/>
  <c r="K136"/>
  <c r="K186"/>
  <c r="K236"/>
  <c r="K286"/>
  <c r="K336"/>
  <c r="K386"/>
  <c r="K436"/>
  <c r="K486"/>
  <c r="K536"/>
  <c r="K41"/>
  <c r="K91"/>
  <c r="K141"/>
  <c r="K191"/>
  <c r="K241"/>
  <c r="K291"/>
  <c r="K341"/>
  <c r="K391"/>
  <c r="K441"/>
  <c r="K491"/>
  <c r="K541"/>
  <c r="K46"/>
  <c r="K96"/>
  <c r="K146"/>
  <c r="K196"/>
  <c r="K246"/>
  <c r="K296"/>
  <c r="K346"/>
  <c r="K396"/>
  <c r="K446"/>
  <c r="K496"/>
  <c r="K546"/>
  <c r="K51"/>
  <c r="K101"/>
  <c r="K151"/>
  <c r="K201"/>
  <c r="K251"/>
  <c r="K301"/>
  <c r="K351"/>
  <c r="K401"/>
  <c r="K451"/>
  <c r="K501"/>
  <c r="K551"/>
  <c r="K5"/>
  <c r="K55"/>
  <c r="K105"/>
  <c r="K155"/>
  <c r="K205"/>
  <c r="K255"/>
  <c r="K305"/>
  <c r="K355"/>
  <c r="K405"/>
  <c r="K455"/>
  <c r="K505"/>
  <c r="K10"/>
  <c r="K60"/>
  <c r="K110"/>
  <c r="K160"/>
  <c r="K210"/>
  <c r="K260"/>
  <c r="K310"/>
  <c r="K360"/>
  <c r="K410"/>
  <c r="K460"/>
  <c r="K510"/>
  <c r="K15"/>
  <c r="K65"/>
  <c r="K115"/>
  <c r="K165"/>
  <c r="K215"/>
  <c r="K265"/>
  <c r="K315"/>
  <c r="K365"/>
  <c r="K415"/>
  <c r="K465"/>
  <c r="K515"/>
  <c r="K20"/>
  <c r="K70"/>
  <c r="K120"/>
  <c r="K170"/>
  <c r="K220"/>
  <c r="K270"/>
  <c r="K320"/>
  <c r="K370"/>
  <c r="K420"/>
  <c r="K470"/>
  <c r="K520"/>
  <c r="K25"/>
  <c r="K75"/>
  <c r="K125"/>
  <c r="K175"/>
  <c r="K225"/>
  <c r="K275"/>
  <c r="K325"/>
  <c r="K375"/>
  <c r="K425"/>
  <c r="K475"/>
  <c r="K525"/>
  <c r="K30"/>
  <c r="K80"/>
  <c r="K130"/>
  <c r="K180"/>
  <c r="K230"/>
  <c r="K280"/>
  <c r="K330"/>
  <c r="K380"/>
  <c r="K430"/>
  <c r="K480"/>
  <c r="K530"/>
  <c r="K35"/>
  <c r="K85"/>
  <c r="K135"/>
  <c r="K185"/>
  <c r="K235"/>
  <c r="K285"/>
  <c r="K335"/>
  <c r="K385"/>
  <c r="K435"/>
  <c r="K485"/>
  <c r="K535"/>
  <c r="K40"/>
  <c r="K90"/>
  <c r="K140"/>
  <c r="K190"/>
  <c r="K240"/>
  <c r="K290"/>
  <c r="K340"/>
  <c r="K390"/>
  <c r="K440"/>
  <c r="K490"/>
  <c r="K540"/>
  <c r="K45"/>
  <c r="K95"/>
  <c r="K145"/>
  <c r="K195"/>
  <c r="K245"/>
  <c r="K295"/>
  <c r="K345"/>
  <c r="K395"/>
  <c r="K445"/>
  <c r="K495"/>
  <c r="K545"/>
  <c r="K50"/>
  <c r="K100"/>
  <c r="K150"/>
  <c r="K200"/>
  <c r="K250"/>
  <c r="K300"/>
  <c r="K350"/>
  <c r="K400"/>
  <c r="K450"/>
  <c r="K500"/>
  <c r="K550"/>
  <c r="F6"/>
  <c r="F56"/>
  <c r="F106"/>
  <c r="F156"/>
  <c r="F206"/>
  <c r="F256"/>
  <c r="F306"/>
  <c r="F356"/>
  <c r="F406"/>
  <c r="F456"/>
  <c r="F506"/>
  <c r="F11"/>
  <c r="F61"/>
  <c r="F111"/>
  <c r="F161"/>
  <c r="F211"/>
  <c r="F261"/>
  <c r="F311"/>
  <c r="F361"/>
  <c r="F411"/>
  <c r="F461"/>
  <c r="F511"/>
  <c r="F16"/>
  <c r="F66"/>
  <c r="F116"/>
  <c r="F166"/>
  <c r="F216"/>
  <c r="F266"/>
  <c r="F316"/>
  <c r="F366"/>
  <c r="F416"/>
  <c r="F466"/>
  <c r="F516"/>
  <c r="F21"/>
  <c r="F71"/>
  <c r="F121"/>
  <c r="F171"/>
  <c r="F221"/>
  <c r="F271"/>
  <c r="F321"/>
  <c r="F371"/>
  <c r="F421"/>
  <c r="F471"/>
  <c r="F521"/>
  <c r="F26"/>
  <c r="F76"/>
  <c r="F126"/>
  <c r="F176"/>
  <c r="F226"/>
  <c r="F276"/>
  <c r="F326"/>
  <c r="F376"/>
  <c r="F426"/>
  <c r="F476"/>
  <c r="F526"/>
  <c r="F31"/>
  <c r="F81"/>
  <c r="F131"/>
  <c r="F181"/>
  <c r="F231"/>
  <c r="F281"/>
  <c r="F331"/>
  <c r="F381"/>
  <c r="F431"/>
  <c r="F481"/>
  <c r="F531"/>
  <c r="F36"/>
  <c r="F86"/>
  <c r="F136"/>
  <c r="F186"/>
  <c r="F236"/>
  <c r="F286"/>
  <c r="F336"/>
  <c r="F386"/>
  <c r="F436"/>
  <c r="F486"/>
  <c r="F536"/>
  <c r="F41"/>
  <c r="F91"/>
  <c r="F141"/>
  <c r="F191"/>
  <c r="F241"/>
  <c r="F291"/>
  <c r="F341"/>
  <c r="F391"/>
  <c r="F441"/>
  <c r="F491"/>
  <c r="F541"/>
  <c r="F46"/>
  <c r="F96"/>
  <c r="F146"/>
  <c r="F196"/>
  <c r="F246"/>
  <c r="F296"/>
  <c r="F346"/>
  <c r="F396"/>
  <c r="F446"/>
  <c r="F496"/>
  <c r="F546"/>
  <c r="F51"/>
  <c r="F101"/>
  <c r="F151"/>
  <c r="F201"/>
  <c r="F251"/>
  <c r="F301"/>
  <c r="F351"/>
  <c r="F401"/>
  <c r="F451"/>
  <c r="F501"/>
  <c r="F551"/>
  <c r="F5"/>
  <c r="F55"/>
  <c r="F105"/>
  <c r="F155"/>
  <c r="F205"/>
  <c r="F255"/>
  <c r="F305"/>
  <c r="F355"/>
  <c r="F405"/>
  <c r="F455"/>
  <c r="F505"/>
  <c r="F10"/>
  <c r="F60"/>
  <c r="F110"/>
  <c r="F160"/>
  <c r="F210"/>
  <c r="F260"/>
  <c r="F310"/>
  <c r="F360"/>
  <c r="F410"/>
  <c r="F460"/>
  <c r="F510"/>
  <c r="F15"/>
  <c r="F65"/>
  <c r="F115"/>
  <c r="F165"/>
  <c r="F215"/>
  <c r="F265"/>
  <c r="F315"/>
  <c r="F365"/>
  <c r="F415"/>
  <c r="F465"/>
  <c r="F515"/>
  <c r="F20"/>
  <c r="F70"/>
  <c r="F120"/>
  <c r="F170"/>
  <c r="F220"/>
  <c r="F270"/>
  <c r="F320"/>
  <c r="F370"/>
  <c r="F420"/>
  <c r="F470"/>
  <c r="F520"/>
  <c r="F25"/>
  <c r="F75"/>
  <c r="F125"/>
  <c r="F175"/>
  <c r="F225"/>
  <c r="F275"/>
  <c r="F325"/>
  <c r="F375"/>
  <c r="F425"/>
  <c r="F475"/>
  <c r="F525"/>
  <c r="F30"/>
  <c r="F80"/>
  <c r="F130"/>
  <c r="F180"/>
  <c r="F230"/>
  <c r="F280"/>
  <c r="F330"/>
  <c r="F380"/>
  <c r="F430"/>
  <c r="F480"/>
  <c r="F530"/>
  <c r="F35"/>
  <c r="F85"/>
  <c r="F135"/>
  <c r="F185"/>
  <c r="F235"/>
  <c r="F285"/>
  <c r="F335"/>
  <c r="F385"/>
  <c r="F435"/>
  <c r="F485"/>
  <c r="F535"/>
  <c r="F40"/>
  <c r="F90"/>
  <c r="F140"/>
  <c r="F190"/>
  <c r="F240"/>
  <c r="F290"/>
  <c r="F340"/>
  <c r="F390"/>
  <c r="F440"/>
  <c r="F490"/>
  <c r="F540"/>
  <c r="F45"/>
  <c r="F95"/>
  <c r="F145"/>
  <c r="F195"/>
  <c r="F245"/>
  <c r="F295"/>
  <c r="F345"/>
  <c r="F395"/>
  <c r="F445"/>
  <c r="F495"/>
  <c r="F545"/>
  <c r="F50"/>
  <c r="F100"/>
  <c r="F150"/>
  <c r="F200"/>
  <c r="F250"/>
  <c r="F300"/>
  <c r="F350"/>
  <c r="F400"/>
  <c r="F450"/>
  <c r="F500"/>
  <c r="F550"/>
  <c r="E6"/>
  <c r="E11"/>
  <c r="E16"/>
  <c r="E21"/>
  <c r="E26"/>
  <c r="E31"/>
  <c r="E36"/>
  <c r="E41"/>
  <c r="E5"/>
  <c r="E10"/>
  <c r="E15"/>
  <c r="E20"/>
  <c r="E25"/>
  <c r="E30"/>
  <c r="E35"/>
  <c r="E40"/>
  <c r="K7"/>
  <c r="K57"/>
  <c r="K107"/>
  <c r="K157"/>
  <c r="K207"/>
  <c r="K257"/>
  <c r="K307"/>
  <c r="K357"/>
  <c r="K407"/>
  <c r="K457"/>
  <c r="K507"/>
  <c r="K12"/>
  <c r="K62"/>
  <c r="K112"/>
  <c r="K162"/>
  <c r="K212"/>
  <c r="K262"/>
  <c r="K312"/>
  <c r="K362"/>
  <c r="K412"/>
  <c r="K462"/>
  <c r="K512"/>
  <c r="K17"/>
  <c r="K67"/>
  <c r="K117"/>
  <c r="K167"/>
  <c r="K217"/>
  <c r="K267"/>
  <c r="K317"/>
  <c r="K367"/>
  <c r="K417"/>
  <c r="K467"/>
  <c r="K517"/>
  <c r="K22"/>
  <c r="K72"/>
  <c r="K122"/>
  <c r="K172"/>
  <c r="K222"/>
  <c r="K272"/>
  <c r="K322"/>
  <c r="K372"/>
  <c r="K422"/>
  <c r="K472"/>
  <c r="K522"/>
  <c r="K27"/>
  <c r="K77"/>
  <c r="K127"/>
  <c r="K177"/>
  <c r="K227"/>
  <c r="K277"/>
  <c r="K327"/>
  <c r="K377"/>
  <c r="K427"/>
  <c r="K477"/>
  <c r="K527"/>
  <c r="K32"/>
  <c r="K82"/>
  <c r="K132"/>
  <c r="K182"/>
  <c r="K232"/>
  <c r="K282"/>
  <c r="K332"/>
  <c r="K382"/>
  <c r="K432"/>
  <c r="K482"/>
  <c r="K532"/>
  <c r="K37"/>
  <c r="K87"/>
  <c r="K137"/>
  <c r="K187"/>
  <c r="K237"/>
  <c r="K287"/>
  <c r="K337"/>
  <c r="K387"/>
  <c r="K437"/>
  <c r="K487"/>
  <c r="K537"/>
  <c r="K42"/>
  <c r="K92"/>
  <c r="K142"/>
  <c r="K192"/>
  <c r="K242"/>
  <c r="K292"/>
  <c r="K342"/>
  <c r="K392"/>
  <c r="K442"/>
  <c r="K492"/>
  <c r="K542"/>
  <c r="K47"/>
  <c r="K97"/>
  <c r="K147"/>
  <c r="K197"/>
  <c r="K247"/>
  <c r="K297"/>
  <c r="K347"/>
  <c r="K397"/>
  <c r="K447"/>
  <c r="K497"/>
  <c r="K547"/>
  <c r="K52"/>
  <c r="K102"/>
  <c r="K152"/>
  <c r="K202"/>
  <c r="K252"/>
  <c r="K302"/>
  <c r="K352"/>
  <c r="K402"/>
  <c r="K452"/>
  <c r="K502"/>
  <c r="K552"/>
  <c r="F7"/>
  <c r="F57"/>
  <c r="F107"/>
  <c r="F157"/>
  <c r="F207"/>
  <c r="F257"/>
  <c r="F307"/>
  <c r="F357"/>
  <c r="F407"/>
  <c r="F457"/>
  <c r="F507"/>
  <c r="F12"/>
  <c r="F62"/>
  <c r="F112"/>
  <c r="F162"/>
  <c r="F212"/>
  <c r="F262"/>
  <c r="F312"/>
  <c r="F362"/>
  <c r="F412"/>
  <c r="F462"/>
  <c r="F512"/>
  <c r="F17"/>
  <c r="F67"/>
  <c r="F117"/>
  <c r="F167"/>
  <c r="F217"/>
  <c r="F267"/>
  <c r="F317"/>
  <c r="F367"/>
  <c r="F417"/>
  <c r="F467"/>
  <c r="F517"/>
  <c r="F22"/>
  <c r="F72"/>
  <c r="F122"/>
  <c r="F172"/>
  <c r="F222"/>
  <c r="F272"/>
  <c r="F322"/>
  <c r="F372"/>
  <c r="F422"/>
  <c r="F472"/>
  <c r="F522"/>
  <c r="F27"/>
  <c r="F77"/>
  <c r="F127"/>
  <c r="F177"/>
  <c r="F227"/>
  <c r="F277"/>
  <c r="F327"/>
  <c r="F377"/>
  <c r="F427"/>
  <c r="F477"/>
  <c r="F527"/>
  <c r="F32"/>
  <c r="F82"/>
  <c r="F132"/>
  <c r="F182"/>
  <c r="F232"/>
  <c r="F282"/>
  <c r="F332"/>
  <c r="F382"/>
  <c r="F432"/>
  <c r="F482"/>
  <c r="F532"/>
  <c r="F37"/>
  <c r="F87"/>
  <c r="F137"/>
  <c r="F187"/>
  <c r="F237"/>
  <c r="F287"/>
  <c r="F337"/>
  <c r="F387"/>
  <c r="F437"/>
  <c r="F487"/>
  <c r="F537"/>
  <c r="F42"/>
  <c r="F92"/>
  <c r="F142"/>
  <c r="F192"/>
  <c r="F242"/>
  <c r="F292"/>
  <c r="F342"/>
  <c r="F392"/>
  <c r="F442"/>
  <c r="F492"/>
  <c r="F542"/>
  <c r="F47"/>
  <c r="F97"/>
  <c r="F147"/>
  <c r="F197"/>
  <c r="F247"/>
  <c r="F297"/>
  <c r="F347"/>
  <c r="F397"/>
  <c r="F447"/>
  <c r="F497"/>
  <c r="F547"/>
  <c r="F52"/>
  <c r="F102"/>
  <c r="F152"/>
  <c r="F202"/>
  <c r="F252"/>
  <c r="F302"/>
  <c r="F352"/>
  <c r="F402"/>
  <c r="F452"/>
  <c r="F502"/>
  <c r="F552"/>
  <c r="E7"/>
  <c r="E12"/>
  <c r="E17"/>
  <c r="E22"/>
  <c r="E27"/>
  <c r="E32"/>
  <c r="E37"/>
  <c r="E42"/>
  <c r="G34" i="2"/>
  <c r="G35"/>
  <c r="G36"/>
  <c r="G37"/>
  <c r="G38"/>
  <c r="G39"/>
  <c r="G40"/>
  <c r="G41"/>
  <c r="G42"/>
  <c r="G43"/>
  <c r="F34"/>
  <c r="F35"/>
  <c r="F36"/>
  <c r="F37"/>
  <c r="F38"/>
  <c r="F39"/>
  <c r="F40"/>
  <c r="F41"/>
  <c r="F42"/>
  <c r="F43"/>
  <c r="E34"/>
  <c r="E35"/>
  <c r="E36"/>
  <c r="E37"/>
  <c r="E38"/>
  <c r="E39"/>
  <c r="E40"/>
  <c r="E41"/>
  <c r="E42"/>
  <c r="E43"/>
  <c r="K34"/>
  <c r="K35"/>
  <c r="K36"/>
  <c r="K37"/>
  <c r="K38"/>
  <c r="K39"/>
  <c r="K40"/>
  <c r="K41"/>
  <c r="K42"/>
  <c r="K43"/>
  <c r="K8" i="3"/>
  <c r="K58"/>
  <c r="K108"/>
  <c r="K158"/>
  <c r="K208"/>
  <c r="K258"/>
  <c r="K308"/>
  <c r="K358"/>
  <c r="K408"/>
  <c r="K458"/>
  <c r="K508"/>
  <c r="K13"/>
  <c r="K63"/>
  <c r="K113"/>
  <c r="K163"/>
  <c r="K213"/>
  <c r="K263"/>
  <c r="K313"/>
  <c r="K363"/>
  <c r="K413"/>
  <c r="K463"/>
  <c r="K513"/>
  <c r="K18"/>
  <c r="K68"/>
  <c r="K118"/>
  <c r="K168"/>
  <c r="K218"/>
  <c r="K268"/>
  <c r="K318"/>
  <c r="K368"/>
  <c r="K418"/>
  <c r="K468"/>
  <c r="K518"/>
  <c r="K23"/>
  <c r="K73"/>
  <c r="K123"/>
  <c r="K173"/>
  <c r="K223"/>
  <c r="K273"/>
  <c r="K323"/>
  <c r="K373"/>
  <c r="K423"/>
  <c r="K473"/>
  <c r="K523"/>
  <c r="K28"/>
  <c r="K78"/>
  <c r="K128"/>
  <c r="K178"/>
  <c r="K228"/>
  <c r="K278"/>
  <c r="K328"/>
  <c r="K378"/>
  <c r="K428"/>
  <c r="K478"/>
  <c r="K528"/>
  <c r="K33"/>
  <c r="K83"/>
  <c r="K133"/>
  <c r="K183"/>
  <c r="K233"/>
  <c r="K283"/>
  <c r="K333"/>
  <c r="K383"/>
  <c r="K433"/>
  <c r="K483"/>
  <c r="K533"/>
  <c r="K38"/>
  <c r="K88"/>
  <c r="K138"/>
  <c r="K188"/>
  <c r="K238"/>
  <c r="K288"/>
  <c r="K338"/>
  <c r="K388"/>
  <c r="K438"/>
  <c r="K488"/>
  <c r="K538"/>
  <c r="K43"/>
  <c r="K93"/>
  <c r="K143"/>
  <c r="K193"/>
  <c r="K243"/>
  <c r="K293"/>
  <c r="K343"/>
  <c r="K393"/>
  <c r="K443"/>
  <c r="K493"/>
  <c r="K543"/>
  <c r="K48"/>
  <c r="K98"/>
  <c r="K148"/>
  <c r="K198"/>
  <c r="K248"/>
  <c r="K298"/>
  <c r="K348"/>
  <c r="K398"/>
  <c r="K448"/>
  <c r="K498"/>
  <c r="K548"/>
  <c r="K53"/>
  <c r="K103"/>
  <c r="K153"/>
  <c r="K203"/>
  <c r="K253"/>
  <c r="K303"/>
  <c r="K353"/>
  <c r="K403"/>
  <c r="K453"/>
  <c r="K503"/>
  <c r="K553"/>
  <c r="F8"/>
  <c r="F58"/>
  <c r="F108"/>
  <c r="F158"/>
  <c r="F208"/>
  <c r="F258"/>
  <c r="F308"/>
  <c r="F358"/>
  <c r="F408"/>
  <c r="F458"/>
  <c r="F508"/>
  <c r="F13"/>
  <c r="F63"/>
  <c r="F113"/>
  <c r="F163"/>
  <c r="F213"/>
  <c r="F263"/>
  <c r="F313"/>
  <c r="F363"/>
  <c r="F413"/>
  <c r="F463"/>
  <c r="F513"/>
  <c r="F18"/>
  <c r="F68"/>
  <c r="F118"/>
  <c r="F168"/>
  <c r="F218"/>
  <c r="F268"/>
  <c r="F318"/>
  <c r="F368"/>
  <c r="F418"/>
  <c r="F468"/>
  <c r="F518"/>
  <c r="F23"/>
  <c r="F73"/>
  <c r="F123"/>
  <c r="F173"/>
  <c r="F223"/>
  <c r="F273"/>
  <c r="F323"/>
  <c r="F373"/>
  <c r="F423"/>
  <c r="F473"/>
  <c r="F523"/>
  <c r="F28"/>
  <c r="F78"/>
  <c r="F128"/>
  <c r="F178"/>
  <c r="F228"/>
  <c r="F278"/>
  <c r="F328"/>
  <c r="F378"/>
  <c r="F428"/>
  <c r="F478"/>
  <c r="F528"/>
  <c r="F33"/>
  <c r="F83"/>
  <c r="F133"/>
  <c r="F183"/>
  <c r="F233"/>
  <c r="F283"/>
  <c r="F333"/>
  <c r="F383"/>
  <c r="F433"/>
  <c r="F483"/>
  <c r="F533"/>
  <c r="F38"/>
  <c r="F88"/>
  <c r="F138"/>
  <c r="F188"/>
  <c r="F238"/>
  <c r="F288"/>
  <c r="F338"/>
  <c r="F388"/>
  <c r="F438"/>
  <c r="F488"/>
  <c r="F538"/>
  <c r="F43"/>
  <c r="F93"/>
  <c r="F143"/>
  <c r="F193"/>
  <c r="F243"/>
  <c r="F293"/>
  <c r="F343"/>
  <c r="F393"/>
  <c r="F443"/>
  <c r="F493"/>
  <c r="F543"/>
  <c r="F48"/>
  <c r="F98"/>
  <c r="F148"/>
  <c r="F198"/>
  <c r="F248"/>
  <c r="F298"/>
  <c r="F348"/>
  <c r="F398"/>
  <c r="F448"/>
  <c r="F498"/>
  <c r="F548"/>
  <c r="F53"/>
  <c r="F103"/>
  <c r="F153"/>
  <c r="F203"/>
  <c r="F253"/>
  <c r="F303"/>
  <c r="F353"/>
  <c r="F403"/>
  <c r="F453"/>
  <c r="F503"/>
  <c r="F553"/>
  <c r="E8"/>
  <c r="E13"/>
  <c r="E18"/>
  <c r="E23"/>
  <c r="E28"/>
  <c r="E33"/>
  <c r="E38"/>
  <c r="E43"/>
  <c r="E48"/>
  <c r="K90" i="2"/>
  <c r="K146"/>
  <c r="K202"/>
  <c r="K258"/>
  <c r="K314"/>
  <c r="K370"/>
  <c r="K426"/>
  <c r="K482"/>
  <c r="K538"/>
  <c r="K594"/>
  <c r="K91"/>
  <c r="K147"/>
  <c r="K203"/>
  <c r="K259"/>
  <c r="K315"/>
  <c r="K371"/>
  <c r="K427"/>
  <c r="K483"/>
  <c r="K539"/>
  <c r="K595"/>
  <c r="K92"/>
  <c r="K148"/>
  <c r="K204"/>
  <c r="K260"/>
  <c r="K316"/>
  <c r="K372"/>
  <c r="K428"/>
  <c r="K484"/>
  <c r="K540"/>
  <c r="K596"/>
  <c r="K93"/>
  <c r="K149"/>
  <c r="K205"/>
  <c r="K261"/>
  <c r="K317"/>
  <c r="K373"/>
  <c r="K429"/>
  <c r="K485"/>
  <c r="K541"/>
  <c r="K597"/>
  <c r="K94"/>
  <c r="K150"/>
  <c r="K206"/>
  <c r="K262"/>
  <c r="K318"/>
  <c r="K374"/>
  <c r="K430"/>
  <c r="K486"/>
  <c r="K542"/>
  <c r="K598"/>
  <c r="K95"/>
  <c r="K151"/>
  <c r="K207"/>
  <c r="K263"/>
  <c r="K319"/>
  <c r="K375"/>
  <c r="K431"/>
  <c r="K487"/>
  <c r="K543"/>
  <c r="K599"/>
  <c r="K96"/>
  <c r="K152"/>
  <c r="K208"/>
  <c r="K264"/>
  <c r="K320"/>
  <c r="K376"/>
  <c r="K432"/>
  <c r="K488"/>
  <c r="K544"/>
  <c r="K600"/>
  <c r="K97"/>
  <c r="K153"/>
  <c r="K209"/>
  <c r="K265"/>
  <c r="K321"/>
  <c r="K377"/>
  <c r="K433"/>
  <c r="K489"/>
  <c r="K545"/>
  <c r="K601"/>
  <c r="K98"/>
  <c r="K154"/>
  <c r="K210"/>
  <c r="K266"/>
  <c r="K322"/>
  <c r="K378"/>
  <c r="K434"/>
  <c r="K490"/>
  <c r="K546"/>
  <c r="K602"/>
  <c r="K99"/>
  <c r="K155"/>
  <c r="K211"/>
  <c r="K267"/>
  <c r="K323"/>
  <c r="K379"/>
  <c r="K435"/>
  <c r="K491"/>
  <c r="K547"/>
  <c r="K603"/>
  <c r="G90"/>
  <c r="G146"/>
  <c r="G202"/>
  <c r="G258"/>
  <c r="G314"/>
  <c r="G370"/>
  <c r="G426"/>
  <c r="G482"/>
  <c r="G538"/>
  <c r="G594"/>
  <c r="G91"/>
  <c r="G147"/>
  <c r="G203"/>
  <c r="G259"/>
  <c r="G315"/>
  <c r="G371"/>
  <c r="G427"/>
  <c r="G483"/>
  <c r="G539"/>
  <c r="G595"/>
  <c r="G92"/>
  <c r="G148"/>
  <c r="G204"/>
  <c r="G260"/>
  <c r="G316"/>
  <c r="G372"/>
  <c r="G428"/>
  <c r="G484"/>
  <c r="G540"/>
  <c r="G596"/>
  <c r="G93"/>
  <c r="G149"/>
  <c r="G205"/>
  <c r="G261"/>
  <c r="G317"/>
  <c r="G373"/>
  <c r="G429"/>
  <c r="G485"/>
  <c r="G541"/>
  <c r="G597"/>
  <c r="G94"/>
  <c r="G150"/>
  <c r="G206"/>
  <c r="G262"/>
  <c r="G318"/>
  <c r="G374"/>
  <c r="G430"/>
  <c r="G486"/>
  <c r="G542"/>
  <c r="G598"/>
  <c r="G95"/>
  <c r="G151"/>
  <c r="G207"/>
  <c r="G263"/>
  <c r="G319"/>
  <c r="G375"/>
  <c r="G431"/>
  <c r="G487"/>
  <c r="G543"/>
  <c r="G599"/>
  <c r="G96"/>
  <c r="G152"/>
  <c r="G208"/>
  <c r="G264"/>
  <c r="G320"/>
  <c r="G376"/>
  <c r="G432"/>
  <c r="G488"/>
  <c r="G544"/>
  <c r="G600"/>
  <c r="G97"/>
  <c r="G153"/>
  <c r="G209"/>
  <c r="G265"/>
  <c r="G321"/>
  <c r="G377"/>
  <c r="G433"/>
  <c r="G489"/>
  <c r="G545"/>
  <c r="G601"/>
  <c r="G98"/>
  <c r="G154"/>
  <c r="G210"/>
  <c r="G266"/>
  <c r="G322"/>
  <c r="G378"/>
  <c r="G434"/>
  <c r="G490"/>
  <c r="G546"/>
  <c r="G602"/>
  <c r="G99"/>
  <c r="G155"/>
  <c r="G211"/>
  <c r="G267"/>
  <c r="G323"/>
  <c r="G379"/>
  <c r="G435"/>
  <c r="G491"/>
  <c r="G547"/>
  <c r="G603"/>
  <c r="F146"/>
  <c r="F202"/>
  <c r="F258"/>
  <c r="F314"/>
  <c r="F370"/>
  <c r="F426"/>
  <c r="F482"/>
  <c r="F538"/>
  <c r="F594"/>
  <c r="F91"/>
  <c r="F147"/>
  <c r="F203"/>
  <c r="F259"/>
  <c r="F315"/>
  <c r="F371"/>
  <c r="F427"/>
  <c r="F483"/>
  <c r="F539"/>
  <c r="F595"/>
  <c r="F92"/>
  <c r="F148"/>
  <c r="F204"/>
  <c r="F260"/>
  <c r="F316"/>
  <c r="F372"/>
  <c r="F428"/>
  <c r="F484"/>
  <c r="F540"/>
  <c r="F596"/>
  <c r="F93"/>
  <c r="F149"/>
  <c r="F205"/>
  <c r="F261"/>
  <c r="F317"/>
  <c r="F373"/>
  <c r="F429"/>
  <c r="F485"/>
  <c r="F541"/>
  <c r="F597"/>
  <c r="F94"/>
  <c r="F150"/>
  <c r="F206"/>
  <c r="F262"/>
  <c r="F318"/>
  <c r="F374"/>
  <c r="F430"/>
  <c r="F486"/>
  <c r="F542"/>
  <c r="F598"/>
  <c r="F95"/>
  <c r="F151"/>
  <c r="F207"/>
  <c r="F263"/>
  <c r="F319"/>
  <c r="F375"/>
  <c r="F431"/>
  <c r="F487"/>
  <c r="F543"/>
  <c r="F599"/>
  <c r="F96"/>
  <c r="F152"/>
  <c r="F208"/>
  <c r="F264"/>
  <c r="F320"/>
  <c r="F376"/>
  <c r="F432"/>
  <c r="F488"/>
  <c r="F544"/>
  <c r="F600"/>
  <c r="F97"/>
  <c r="F153"/>
  <c r="F209"/>
  <c r="F265"/>
  <c r="F321"/>
  <c r="F377"/>
  <c r="F433"/>
  <c r="F489"/>
  <c r="F545"/>
  <c r="F601"/>
  <c r="F98"/>
  <c r="F154"/>
  <c r="F210"/>
  <c r="F266"/>
  <c r="F322"/>
  <c r="F378"/>
  <c r="F434"/>
  <c r="F490"/>
  <c r="F546"/>
  <c r="F602"/>
  <c r="F99"/>
  <c r="F155"/>
  <c r="F211"/>
  <c r="F267"/>
  <c r="F323"/>
  <c r="F379"/>
  <c r="F435"/>
  <c r="F491"/>
  <c r="F547"/>
  <c r="F603"/>
  <c r="F90"/>
  <c r="E90"/>
  <c r="E146"/>
  <c r="E91"/>
  <c r="E147"/>
  <c r="E92"/>
  <c r="E148"/>
  <c r="E93"/>
  <c r="E149"/>
  <c r="E94"/>
  <c r="E150"/>
  <c r="E95"/>
  <c r="E151"/>
  <c r="E96"/>
  <c r="E152"/>
  <c r="E97"/>
  <c r="E153"/>
  <c r="E98"/>
  <c r="E154"/>
  <c r="E99"/>
  <c r="E155"/>
  <c r="K24"/>
  <c r="K80"/>
  <c r="K136"/>
  <c r="K192"/>
  <c r="K248"/>
  <c r="K304"/>
  <c r="K360"/>
  <c r="K416"/>
  <c r="K472"/>
  <c r="K528"/>
  <c r="K584"/>
  <c r="K25"/>
  <c r="K81"/>
  <c r="K137"/>
  <c r="K193"/>
  <c r="K249"/>
  <c r="K305"/>
  <c r="K361"/>
  <c r="K417"/>
  <c r="K473"/>
  <c r="K529"/>
  <c r="K585"/>
  <c r="K26"/>
  <c r="K82"/>
  <c r="K138"/>
  <c r="K194"/>
  <c r="K250"/>
  <c r="K306"/>
  <c r="K362"/>
  <c r="K418"/>
  <c r="K474"/>
  <c r="K530"/>
  <c r="K586"/>
  <c r="K27"/>
  <c r="K83"/>
  <c r="K139"/>
  <c r="K195"/>
  <c r="K251"/>
  <c r="K307"/>
  <c r="K363"/>
  <c r="K419"/>
  <c r="K475"/>
  <c r="K531"/>
  <c r="K587"/>
  <c r="K28"/>
  <c r="K84"/>
  <c r="K140"/>
  <c r="K196"/>
  <c r="K252"/>
  <c r="K308"/>
  <c r="K364"/>
  <c r="K420"/>
  <c r="K476"/>
  <c r="K532"/>
  <c r="K588"/>
  <c r="K29"/>
  <c r="K85"/>
  <c r="K141"/>
  <c r="K197"/>
  <c r="K253"/>
  <c r="K309"/>
  <c r="K365"/>
  <c r="K421"/>
  <c r="K477"/>
  <c r="K533"/>
  <c r="K589"/>
  <c r="K30"/>
  <c r="K86"/>
  <c r="K142"/>
  <c r="K198"/>
  <c r="K254"/>
  <c r="K310"/>
  <c r="K366"/>
  <c r="K422"/>
  <c r="K478"/>
  <c r="K534"/>
  <c r="K590"/>
  <c r="K31"/>
  <c r="K87"/>
  <c r="K143"/>
  <c r="K199"/>
  <c r="K255"/>
  <c r="K311"/>
  <c r="K367"/>
  <c r="K423"/>
  <c r="K479"/>
  <c r="K535"/>
  <c r="K591"/>
  <c r="K32"/>
  <c r="K88"/>
  <c r="K144"/>
  <c r="K200"/>
  <c r="K256"/>
  <c r="K312"/>
  <c r="K368"/>
  <c r="K424"/>
  <c r="K480"/>
  <c r="K536"/>
  <c r="K592"/>
  <c r="K33"/>
  <c r="K89"/>
  <c r="K145"/>
  <c r="K201"/>
  <c r="K257"/>
  <c r="K313"/>
  <c r="K369"/>
  <c r="K425"/>
  <c r="K481"/>
  <c r="K537"/>
  <c r="K593"/>
  <c r="G24"/>
  <c r="G80"/>
  <c r="G136"/>
  <c r="G192"/>
  <c r="G248"/>
  <c r="G304"/>
  <c r="G360"/>
  <c r="G416"/>
  <c r="G472"/>
  <c r="G528"/>
  <c r="G584"/>
  <c r="G25"/>
  <c r="G81"/>
  <c r="G137"/>
  <c r="G193"/>
  <c r="G249"/>
  <c r="G305"/>
  <c r="G361"/>
  <c r="G417"/>
  <c r="G473"/>
  <c r="G529"/>
  <c r="G585"/>
  <c r="G26"/>
  <c r="G82"/>
  <c r="G138"/>
  <c r="G194"/>
  <c r="G250"/>
  <c r="G306"/>
  <c r="G362"/>
  <c r="G418"/>
  <c r="G474"/>
  <c r="G530"/>
  <c r="G586"/>
  <c r="G27"/>
  <c r="G83"/>
  <c r="G139"/>
  <c r="G195"/>
  <c r="G251"/>
  <c r="G307"/>
  <c r="G363"/>
  <c r="G419"/>
  <c r="G475"/>
  <c r="G531"/>
  <c r="G587"/>
  <c r="G28"/>
  <c r="G84"/>
  <c r="G140"/>
  <c r="G196"/>
  <c r="G252"/>
  <c r="G308"/>
  <c r="G364"/>
  <c r="G420"/>
  <c r="G476"/>
  <c r="G532"/>
  <c r="G588"/>
  <c r="G29"/>
  <c r="G85"/>
  <c r="G141"/>
  <c r="G197"/>
  <c r="G253"/>
  <c r="G309"/>
  <c r="G365"/>
  <c r="G421"/>
  <c r="G477"/>
  <c r="G533"/>
  <c r="G589"/>
  <c r="G30"/>
  <c r="G86"/>
  <c r="G142"/>
  <c r="G198"/>
  <c r="G254"/>
  <c r="G310"/>
  <c r="G366"/>
  <c r="G422"/>
  <c r="G478"/>
  <c r="G534"/>
  <c r="G590"/>
  <c r="G31"/>
  <c r="G87"/>
  <c r="G143"/>
  <c r="G199"/>
  <c r="G255"/>
  <c r="G311"/>
  <c r="G367"/>
  <c r="G423"/>
  <c r="G479"/>
  <c r="G535"/>
  <c r="G591"/>
  <c r="G32"/>
  <c r="G88"/>
  <c r="G144"/>
  <c r="G200"/>
  <c r="G256"/>
  <c r="G312"/>
  <c r="G368"/>
  <c r="G424"/>
  <c r="G480"/>
  <c r="G536"/>
  <c r="G592"/>
  <c r="G33"/>
  <c r="G89"/>
  <c r="G145"/>
  <c r="G201"/>
  <c r="G257"/>
  <c r="G313"/>
  <c r="G369"/>
  <c r="G425"/>
  <c r="G481"/>
  <c r="G537"/>
  <c r="G593"/>
  <c r="F80"/>
  <c r="F136"/>
  <c r="F192"/>
  <c r="F248"/>
  <c r="F304"/>
  <c r="F360"/>
  <c r="F416"/>
  <c r="F472"/>
  <c r="F528"/>
  <c r="F584"/>
  <c r="F25"/>
  <c r="F81"/>
  <c r="F137"/>
  <c r="F193"/>
  <c r="F249"/>
  <c r="F305"/>
  <c r="F361"/>
  <c r="F417"/>
  <c r="F473"/>
  <c r="F529"/>
  <c r="F585"/>
  <c r="F26"/>
  <c r="F82"/>
  <c r="F138"/>
  <c r="F194"/>
  <c r="F250"/>
  <c r="F306"/>
  <c r="F362"/>
  <c r="F418"/>
  <c r="F474"/>
  <c r="F530"/>
  <c r="F586"/>
  <c r="F27"/>
  <c r="F83"/>
  <c r="F139"/>
  <c r="F195"/>
  <c r="F251"/>
  <c r="F307"/>
  <c r="F363"/>
  <c r="F419"/>
  <c r="F475"/>
  <c r="F531"/>
  <c r="F587"/>
  <c r="F28"/>
  <c r="F84"/>
  <c r="F140"/>
  <c r="F196"/>
  <c r="F252"/>
  <c r="F308"/>
  <c r="F364"/>
  <c r="F420"/>
  <c r="F476"/>
  <c r="F532"/>
  <c r="F588"/>
  <c r="F29"/>
  <c r="F85"/>
  <c r="F141"/>
  <c r="F197"/>
  <c r="F253"/>
  <c r="F309"/>
  <c r="F365"/>
  <c r="F421"/>
  <c r="F477"/>
  <c r="F533"/>
  <c r="F589"/>
  <c r="F30"/>
  <c r="F86"/>
  <c r="F142"/>
  <c r="F198"/>
  <c r="F254"/>
  <c r="F310"/>
  <c r="F366"/>
  <c r="F422"/>
  <c r="F478"/>
  <c r="F534"/>
  <c r="F590"/>
  <c r="F31"/>
  <c r="F87"/>
  <c r="F143"/>
  <c r="F199"/>
  <c r="F255"/>
  <c r="F311"/>
  <c r="F367"/>
  <c r="F423"/>
  <c r="F479"/>
  <c r="F535"/>
  <c r="F591"/>
  <c r="F32"/>
  <c r="F88"/>
  <c r="F144"/>
  <c r="F200"/>
  <c r="F256"/>
  <c r="F312"/>
  <c r="F368"/>
  <c r="F424"/>
  <c r="F480"/>
  <c r="F536"/>
  <c r="F592"/>
  <c r="F33"/>
  <c r="F89"/>
  <c r="F145"/>
  <c r="F201"/>
  <c r="F257"/>
  <c r="F313"/>
  <c r="F369"/>
  <c r="F425"/>
  <c r="F481"/>
  <c r="F537"/>
  <c r="F593"/>
  <c r="F24"/>
  <c r="E24"/>
  <c r="E80"/>
  <c r="E136"/>
  <c r="E25"/>
  <c r="E81"/>
  <c r="E137"/>
  <c r="E26"/>
  <c r="E82"/>
  <c r="E138"/>
  <c r="E27"/>
  <c r="E83"/>
  <c r="E139"/>
  <c r="E28"/>
  <c r="E84"/>
  <c r="E140"/>
  <c r="E29"/>
  <c r="E85"/>
  <c r="E141"/>
  <c r="E30"/>
  <c r="E86"/>
  <c r="E142"/>
  <c r="E31"/>
  <c r="E87"/>
  <c r="E143"/>
  <c r="E32"/>
  <c r="E88"/>
  <c r="E144"/>
  <c r="E33"/>
  <c r="E89"/>
  <c r="E145"/>
  <c r="G50"/>
  <c r="G51"/>
  <c r="G52"/>
  <c r="G53"/>
  <c r="G54"/>
  <c r="G55"/>
  <c r="G56"/>
  <c r="G57"/>
  <c r="G58"/>
  <c r="G59"/>
  <c r="G106"/>
  <c r="G107"/>
  <c r="G108"/>
  <c r="G109"/>
  <c r="G110"/>
  <c r="G111"/>
  <c r="G112"/>
  <c r="G113"/>
  <c r="G114"/>
  <c r="G115"/>
  <c r="G162"/>
  <c r="G163"/>
  <c r="G164"/>
  <c r="G165"/>
  <c r="G166"/>
  <c r="G167"/>
  <c r="G168"/>
  <c r="G169"/>
  <c r="G170"/>
  <c r="G171"/>
  <c r="G218"/>
  <c r="G219"/>
  <c r="G220"/>
  <c r="G221"/>
  <c r="G222"/>
  <c r="G223"/>
  <c r="G224"/>
  <c r="G225"/>
  <c r="G226"/>
  <c r="G227"/>
  <c r="G274"/>
  <c r="G275"/>
  <c r="G276"/>
  <c r="G277"/>
  <c r="G278"/>
  <c r="G279"/>
  <c r="G280"/>
  <c r="G281"/>
  <c r="G282"/>
  <c r="G283"/>
  <c r="G330"/>
  <c r="G331"/>
  <c r="G332"/>
  <c r="G333"/>
  <c r="G334"/>
  <c r="G335"/>
  <c r="G336"/>
  <c r="G337"/>
  <c r="G338"/>
  <c r="G339"/>
  <c r="G386"/>
  <c r="G387"/>
  <c r="G388"/>
  <c r="G389"/>
  <c r="G390"/>
  <c r="G391"/>
  <c r="G392"/>
  <c r="G393"/>
  <c r="G394"/>
  <c r="G395"/>
  <c r="G442"/>
  <c r="G443"/>
  <c r="G444"/>
  <c r="G445"/>
  <c r="G446"/>
  <c r="G447"/>
  <c r="G448"/>
  <c r="G449"/>
  <c r="G450"/>
  <c r="G451"/>
  <c r="G498"/>
  <c r="G499"/>
  <c r="G500"/>
  <c r="G501"/>
  <c r="G502"/>
  <c r="G503"/>
  <c r="G504"/>
  <c r="G505"/>
  <c r="G506"/>
  <c r="G507"/>
  <c r="G554"/>
  <c r="G555"/>
  <c r="G556"/>
  <c r="G557"/>
  <c r="G558"/>
  <c r="G559"/>
  <c r="G560"/>
  <c r="G561"/>
  <c r="G562"/>
  <c r="G563"/>
  <c r="G610"/>
  <c r="G611"/>
  <c r="G612"/>
  <c r="G613"/>
  <c r="G614"/>
  <c r="G615"/>
  <c r="G616"/>
  <c r="G617"/>
  <c r="G618"/>
  <c r="G619"/>
  <c r="F51"/>
  <c r="F52"/>
  <c r="F53"/>
  <c r="F54"/>
  <c r="F55"/>
  <c r="F56"/>
  <c r="F57"/>
  <c r="F58"/>
  <c r="F59"/>
  <c r="F106"/>
  <c r="F107"/>
  <c r="F108"/>
  <c r="F109"/>
  <c r="F110"/>
  <c r="F111"/>
  <c r="F112"/>
  <c r="F113"/>
  <c r="F114"/>
  <c r="F115"/>
  <c r="F162"/>
  <c r="F163"/>
  <c r="F164"/>
  <c r="F165"/>
  <c r="F166"/>
  <c r="F167"/>
  <c r="F168"/>
  <c r="F169"/>
  <c r="F170"/>
  <c r="F171"/>
  <c r="F218"/>
  <c r="F219"/>
  <c r="F220"/>
  <c r="F221"/>
  <c r="F222"/>
  <c r="F223"/>
  <c r="F224"/>
  <c r="F225"/>
  <c r="F226"/>
  <c r="F227"/>
  <c r="F274"/>
  <c r="F275"/>
  <c r="F276"/>
  <c r="F277"/>
  <c r="F278"/>
  <c r="F279"/>
  <c r="F280"/>
  <c r="F281"/>
  <c r="F282"/>
  <c r="F283"/>
  <c r="F330"/>
  <c r="F331"/>
  <c r="F332"/>
  <c r="F333"/>
  <c r="F334"/>
  <c r="F335"/>
  <c r="F336"/>
  <c r="F337"/>
  <c r="F338"/>
  <c r="F339"/>
  <c r="F386"/>
  <c r="F387"/>
  <c r="F388"/>
  <c r="F389"/>
  <c r="F390"/>
  <c r="F391"/>
  <c r="F392"/>
  <c r="F393"/>
  <c r="F394"/>
  <c r="F395"/>
  <c r="F442"/>
  <c r="F443"/>
  <c r="F444"/>
  <c r="F445"/>
  <c r="F446"/>
  <c r="F447"/>
  <c r="F448"/>
  <c r="F449"/>
  <c r="F450"/>
  <c r="F451"/>
  <c r="F498"/>
  <c r="F499"/>
  <c r="F500"/>
  <c r="F501"/>
  <c r="F502"/>
  <c r="F503"/>
  <c r="F504"/>
  <c r="F505"/>
  <c r="F506"/>
  <c r="F507"/>
  <c r="F554"/>
  <c r="F555"/>
  <c r="F556"/>
  <c r="F557"/>
  <c r="F558"/>
  <c r="F559"/>
  <c r="F560"/>
  <c r="F561"/>
  <c r="F562"/>
  <c r="F563"/>
  <c r="F610"/>
  <c r="F611"/>
  <c r="F612"/>
  <c r="F613"/>
  <c r="F614"/>
  <c r="F615"/>
  <c r="F616"/>
  <c r="F617"/>
  <c r="F618"/>
  <c r="F619"/>
  <c r="F50"/>
  <c r="E50"/>
  <c r="E51"/>
  <c r="E52"/>
  <c r="E53"/>
  <c r="E54"/>
  <c r="E55"/>
  <c r="E56"/>
  <c r="E57"/>
  <c r="E58"/>
  <c r="E59"/>
  <c r="E106"/>
  <c r="E107"/>
  <c r="E108"/>
  <c r="E109"/>
  <c r="E110"/>
  <c r="E111"/>
  <c r="E112"/>
  <c r="E113"/>
  <c r="E114"/>
  <c r="E115"/>
  <c r="E162"/>
  <c r="E163"/>
  <c r="E164"/>
  <c r="E165"/>
  <c r="E166"/>
  <c r="E167"/>
  <c r="E168"/>
  <c r="E169"/>
  <c r="E170"/>
  <c r="E171"/>
  <c r="K50"/>
  <c r="K51"/>
  <c r="K52"/>
  <c r="K53"/>
  <c r="K54"/>
  <c r="K55"/>
  <c r="K56"/>
  <c r="K57"/>
  <c r="K58"/>
  <c r="K59"/>
  <c r="K106"/>
  <c r="K107"/>
  <c r="K108"/>
  <c r="K109"/>
  <c r="K110"/>
  <c r="K111"/>
  <c r="K112"/>
  <c r="K113"/>
  <c r="K114"/>
  <c r="K115"/>
  <c r="K162"/>
  <c r="K163"/>
  <c r="K164"/>
  <c r="K165"/>
  <c r="K166"/>
  <c r="K167"/>
  <c r="K168"/>
  <c r="K169"/>
  <c r="K170"/>
  <c r="K171"/>
  <c r="K218"/>
  <c r="K219"/>
  <c r="K220"/>
  <c r="K221"/>
  <c r="K222"/>
  <c r="K223"/>
  <c r="K224"/>
  <c r="K225"/>
  <c r="K226"/>
  <c r="K227"/>
  <c r="K274"/>
  <c r="K275"/>
  <c r="K276"/>
  <c r="K277"/>
  <c r="K278"/>
  <c r="K279"/>
  <c r="K280"/>
  <c r="K281"/>
  <c r="K282"/>
  <c r="K283"/>
  <c r="K330"/>
  <c r="K331"/>
  <c r="K332"/>
  <c r="K333"/>
  <c r="K334"/>
  <c r="K335"/>
  <c r="K336"/>
  <c r="K337"/>
  <c r="K338"/>
  <c r="K339"/>
  <c r="K386"/>
  <c r="K387"/>
  <c r="K388"/>
  <c r="K389"/>
  <c r="K390"/>
  <c r="K391"/>
  <c r="K392"/>
  <c r="K393"/>
  <c r="K394"/>
  <c r="K395"/>
  <c r="K442"/>
  <c r="K443"/>
  <c r="K444"/>
  <c r="K445"/>
  <c r="K446"/>
  <c r="K447"/>
  <c r="K448"/>
  <c r="K449"/>
  <c r="K450"/>
  <c r="K451"/>
  <c r="K498"/>
  <c r="K499"/>
  <c r="K500"/>
  <c r="K501"/>
  <c r="K502"/>
  <c r="K503"/>
  <c r="K504"/>
  <c r="K505"/>
  <c r="K506"/>
  <c r="K507"/>
  <c r="K554"/>
  <c r="K555"/>
  <c r="K556"/>
  <c r="K557"/>
  <c r="K558"/>
  <c r="K559"/>
  <c r="K560"/>
  <c r="K561"/>
  <c r="K562"/>
  <c r="K563"/>
  <c r="K610"/>
  <c r="K611"/>
  <c r="K612"/>
  <c r="K613"/>
  <c r="K614"/>
  <c r="K615"/>
  <c r="K616"/>
  <c r="K617"/>
  <c r="K618"/>
  <c r="K619"/>
  <c r="S38" i="18" l="1"/>
  <c r="Q39"/>
  <c r="O40"/>
  <c r="T39"/>
  <c r="P39"/>
  <c r="R39" s="1"/>
  <c r="AC37"/>
  <c r="Y37"/>
  <c r="AC32" i="16"/>
  <c r="AD31"/>
  <c r="Y32"/>
  <c r="S33"/>
  <c r="U33" s="1"/>
  <c r="X33"/>
  <c r="AA33"/>
  <c r="AB33"/>
  <c r="W33"/>
  <c r="O35"/>
  <c r="T34"/>
  <c r="P34"/>
  <c r="R34" s="1"/>
  <c r="Q34"/>
  <c r="V33"/>
  <c r="Z33"/>
  <c r="K69" i="2"/>
  <c r="K125"/>
  <c r="K181"/>
  <c r="K237"/>
  <c r="K293"/>
  <c r="K349"/>
  <c r="K405"/>
  <c r="K461"/>
  <c r="K517"/>
  <c r="K573"/>
  <c r="G69"/>
  <c r="G125"/>
  <c r="G181"/>
  <c r="G237"/>
  <c r="G293"/>
  <c r="G349"/>
  <c r="G405"/>
  <c r="G461"/>
  <c r="G517"/>
  <c r="G573"/>
  <c r="F69"/>
  <c r="F125"/>
  <c r="F181"/>
  <c r="F237"/>
  <c r="F293"/>
  <c r="F349"/>
  <c r="F405"/>
  <c r="F461"/>
  <c r="F517"/>
  <c r="F573"/>
  <c r="E69"/>
  <c r="E125"/>
  <c r="E181"/>
  <c r="E60"/>
  <c r="E116"/>
  <c r="E172"/>
  <c r="E5"/>
  <c r="E61"/>
  <c r="E117"/>
  <c r="E173"/>
  <c r="E6"/>
  <c r="E62"/>
  <c r="E118"/>
  <c r="E174"/>
  <c r="E7"/>
  <c r="E63"/>
  <c r="E119"/>
  <c r="E175"/>
  <c r="E8"/>
  <c r="E64"/>
  <c r="E120"/>
  <c r="E176"/>
  <c r="E9"/>
  <c r="E65"/>
  <c r="E121"/>
  <c r="E177"/>
  <c r="E10"/>
  <c r="E66"/>
  <c r="E122"/>
  <c r="E178"/>
  <c r="E11"/>
  <c r="E67"/>
  <c r="E123"/>
  <c r="E179"/>
  <c r="E12"/>
  <c r="E68"/>
  <c r="E124"/>
  <c r="E180"/>
  <c r="E13"/>
  <c r="E4"/>
  <c r="G60"/>
  <c r="G116"/>
  <c r="G172"/>
  <c r="G228"/>
  <c r="G284"/>
  <c r="G340"/>
  <c r="G396"/>
  <c r="G452"/>
  <c r="G508"/>
  <c r="G564"/>
  <c r="G5"/>
  <c r="G61"/>
  <c r="G117"/>
  <c r="G173"/>
  <c r="G229"/>
  <c r="G285"/>
  <c r="G341"/>
  <c r="G397"/>
  <c r="G453"/>
  <c r="G509"/>
  <c r="G565"/>
  <c r="G6"/>
  <c r="G62"/>
  <c r="G118"/>
  <c r="G174"/>
  <c r="G230"/>
  <c r="G286"/>
  <c r="G342"/>
  <c r="G398"/>
  <c r="G454"/>
  <c r="G510"/>
  <c r="G566"/>
  <c r="G7"/>
  <c r="G63"/>
  <c r="G119"/>
  <c r="G175"/>
  <c r="G231"/>
  <c r="G287"/>
  <c r="G343"/>
  <c r="G399"/>
  <c r="G455"/>
  <c r="G511"/>
  <c r="G567"/>
  <c r="G8"/>
  <c r="G64"/>
  <c r="G120"/>
  <c r="G176"/>
  <c r="G232"/>
  <c r="G288"/>
  <c r="G344"/>
  <c r="G400"/>
  <c r="G456"/>
  <c r="G512"/>
  <c r="G568"/>
  <c r="G9"/>
  <c r="G65"/>
  <c r="G121"/>
  <c r="G177"/>
  <c r="G233"/>
  <c r="G289"/>
  <c r="G345"/>
  <c r="G401"/>
  <c r="G457"/>
  <c r="G513"/>
  <c r="G569"/>
  <c r="G10"/>
  <c r="G66"/>
  <c r="G122"/>
  <c r="G178"/>
  <c r="G234"/>
  <c r="G290"/>
  <c r="G346"/>
  <c r="G402"/>
  <c r="G458"/>
  <c r="G514"/>
  <c r="G570"/>
  <c r="G11"/>
  <c r="G67"/>
  <c r="G123"/>
  <c r="G179"/>
  <c r="G235"/>
  <c r="G291"/>
  <c r="G347"/>
  <c r="G403"/>
  <c r="G459"/>
  <c r="G515"/>
  <c r="G571"/>
  <c r="G12"/>
  <c r="G68"/>
  <c r="G124"/>
  <c r="G180"/>
  <c r="G236"/>
  <c r="G292"/>
  <c r="G348"/>
  <c r="G404"/>
  <c r="G460"/>
  <c r="G516"/>
  <c r="G572"/>
  <c r="G13"/>
  <c r="G4"/>
  <c r="K60"/>
  <c r="K116"/>
  <c r="K172"/>
  <c r="K228"/>
  <c r="K284"/>
  <c r="K340"/>
  <c r="K396"/>
  <c r="K452"/>
  <c r="K508"/>
  <c r="K564"/>
  <c r="K5"/>
  <c r="K61"/>
  <c r="K117"/>
  <c r="K173"/>
  <c r="K229"/>
  <c r="K285"/>
  <c r="K341"/>
  <c r="K397"/>
  <c r="K453"/>
  <c r="K509"/>
  <c r="K565"/>
  <c r="K6"/>
  <c r="K62"/>
  <c r="K118"/>
  <c r="K174"/>
  <c r="K230"/>
  <c r="K286"/>
  <c r="K342"/>
  <c r="K398"/>
  <c r="K454"/>
  <c r="K510"/>
  <c r="K566"/>
  <c r="K7"/>
  <c r="K63"/>
  <c r="K119"/>
  <c r="K175"/>
  <c r="K231"/>
  <c r="K287"/>
  <c r="K343"/>
  <c r="K399"/>
  <c r="K455"/>
  <c r="K511"/>
  <c r="K567"/>
  <c r="K8"/>
  <c r="K64"/>
  <c r="K120"/>
  <c r="K176"/>
  <c r="K232"/>
  <c r="K288"/>
  <c r="K344"/>
  <c r="K400"/>
  <c r="K456"/>
  <c r="K512"/>
  <c r="K568"/>
  <c r="K9"/>
  <c r="K65"/>
  <c r="K121"/>
  <c r="K177"/>
  <c r="K233"/>
  <c r="K289"/>
  <c r="K345"/>
  <c r="K401"/>
  <c r="K457"/>
  <c r="K513"/>
  <c r="K569"/>
  <c r="K10"/>
  <c r="K66"/>
  <c r="K122"/>
  <c r="K178"/>
  <c r="K234"/>
  <c r="K290"/>
  <c r="K346"/>
  <c r="K402"/>
  <c r="K458"/>
  <c r="K514"/>
  <c r="K570"/>
  <c r="K11"/>
  <c r="K67"/>
  <c r="K123"/>
  <c r="K179"/>
  <c r="K235"/>
  <c r="K291"/>
  <c r="K347"/>
  <c r="K403"/>
  <c r="K459"/>
  <c r="K515"/>
  <c r="K571"/>
  <c r="K12"/>
  <c r="K68"/>
  <c r="K124"/>
  <c r="K180"/>
  <c r="K236"/>
  <c r="K292"/>
  <c r="K348"/>
  <c r="K404"/>
  <c r="K460"/>
  <c r="K516"/>
  <c r="K572"/>
  <c r="K13"/>
  <c r="K4"/>
  <c r="F60"/>
  <c r="F116"/>
  <c r="F172"/>
  <c r="F228"/>
  <c r="F284"/>
  <c r="F340"/>
  <c r="F396"/>
  <c r="F452"/>
  <c r="F508"/>
  <c r="F564"/>
  <c r="F5"/>
  <c r="F61"/>
  <c r="F117"/>
  <c r="F173"/>
  <c r="F229"/>
  <c r="F285"/>
  <c r="F341"/>
  <c r="F397"/>
  <c r="F453"/>
  <c r="F509"/>
  <c r="F565"/>
  <c r="F6"/>
  <c r="F62"/>
  <c r="F118"/>
  <c r="F174"/>
  <c r="F230"/>
  <c r="F286"/>
  <c r="F342"/>
  <c r="F398"/>
  <c r="F454"/>
  <c r="F510"/>
  <c r="F566"/>
  <c r="F7"/>
  <c r="F63"/>
  <c r="F119"/>
  <c r="F175"/>
  <c r="F231"/>
  <c r="F287"/>
  <c r="F343"/>
  <c r="F399"/>
  <c r="F455"/>
  <c r="F511"/>
  <c r="F567"/>
  <c r="F8"/>
  <c r="F64"/>
  <c r="F120"/>
  <c r="F176"/>
  <c r="F232"/>
  <c r="F288"/>
  <c r="F344"/>
  <c r="F400"/>
  <c r="F456"/>
  <c r="F512"/>
  <c r="F568"/>
  <c r="F9"/>
  <c r="F65"/>
  <c r="F121"/>
  <c r="F177"/>
  <c r="F233"/>
  <c r="F289"/>
  <c r="F345"/>
  <c r="F401"/>
  <c r="F457"/>
  <c r="F513"/>
  <c r="F569"/>
  <c r="F10"/>
  <c r="F66"/>
  <c r="F122"/>
  <c r="F178"/>
  <c r="F234"/>
  <c r="F290"/>
  <c r="F346"/>
  <c r="F402"/>
  <c r="F458"/>
  <c r="F514"/>
  <c r="F570"/>
  <c r="F11"/>
  <c r="F67"/>
  <c r="F123"/>
  <c r="F179"/>
  <c r="F235"/>
  <c r="F291"/>
  <c r="F347"/>
  <c r="F403"/>
  <c r="F459"/>
  <c r="F515"/>
  <c r="F571"/>
  <c r="F12"/>
  <c r="F68"/>
  <c r="F124"/>
  <c r="F180"/>
  <c r="F236"/>
  <c r="F292"/>
  <c r="F348"/>
  <c r="F404"/>
  <c r="F460"/>
  <c r="F516"/>
  <c r="F572"/>
  <c r="F13"/>
  <c r="F4"/>
  <c r="Y38" i="18" l="1"/>
  <c r="S39"/>
  <c r="AC38"/>
  <c r="T40"/>
  <c r="Q40"/>
  <c r="O41"/>
  <c r="P40"/>
  <c r="R40" s="1"/>
  <c r="AD37"/>
  <c r="Y33" i="16"/>
  <c r="AE33" s="1"/>
  <c r="Z34"/>
  <c r="V34"/>
  <c r="AE32"/>
  <c r="AD32"/>
  <c r="AA34"/>
  <c r="X34"/>
  <c r="AB34"/>
  <c r="S34"/>
  <c r="U34" s="1"/>
  <c r="W34"/>
  <c r="O36"/>
  <c r="P35"/>
  <c r="R35" s="1"/>
  <c r="T35"/>
  <c r="Q35"/>
  <c r="AC33"/>
  <c r="S40" i="18" l="1"/>
  <c r="AD38"/>
  <c r="P41"/>
  <c r="R41" s="1"/>
  <c r="Q41"/>
  <c r="T41"/>
  <c r="O42"/>
  <c r="Y39"/>
  <c r="AC40"/>
  <c r="AC39"/>
  <c r="AD33" i="16"/>
  <c r="AC34"/>
  <c r="Y34"/>
  <c r="X35"/>
  <c r="S35"/>
  <c r="U35" s="1"/>
  <c r="W35"/>
  <c r="AB35"/>
  <c r="AA35"/>
  <c r="O37"/>
  <c r="Q36"/>
  <c r="P36"/>
  <c r="R36" s="1"/>
  <c r="T36"/>
  <c r="Z35"/>
  <c r="V35"/>
  <c r="S41" i="18" l="1"/>
  <c r="P42"/>
  <c r="R42" s="1"/>
  <c r="Q42"/>
  <c r="T42"/>
  <c r="O43"/>
  <c r="Y40"/>
  <c r="AD39"/>
  <c r="AC35" i="16"/>
  <c r="Y35"/>
  <c r="AE35" s="1"/>
  <c r="O38"/>
  <c r="P37"/>
  <c r="R37" s="1"/>
  <c r="Q37"/>
  <c r="T37"/>
  <c r="X36"/>
  <c r="W36"/>
  <c r="S36"/>
  <c r="U36" s="1"/>
  <c r="AB36"/>
  <c r="AA36"/>
  <c r="AE34"/>
  <c r="AD34"/>
  <c r="Z36"/>
  <c r="V36"/>
  <c r="Y42" i="18" l="1"/>
  <c r="O44"/>
  <c r="T43"/>
  <c r="P43"/>
  <c r="R43" s="1"/>
  <c r="Q43"/>
  <c r="AD40"/>
  <c r="Y41"/>
  <c r="AC41"/>
  <c r="S42"/>
  <c r="Y36" i="16"/>
  <c r="AE36" s="1"/>
  <c r="AD35"/>
  <c r="AC36"/>
  <c r="O39"/>
  <c r="Q38"/>
  <c r="T38"/>
  <c r="P38"/>
  <c r="R38" s="1"/>
  <c r="S37"/>
  <c r="U37" s="1"/>
  <c r="AA37"/>
  <c r="W37"/>
  <c r="X37"/>
  <c r="AB37"/>
  <c r="V37"/>
  <c r="Z37"/>
  <c r="AC43" i="18" l="1"/>
  <c r="S43"/>
  <c r="AC42"/>
  <c r="AD42" s="1"/>
  <c r="P44"/>
  <c r="R44" s="1"/>
  <c r="O45"/>
  <c r="Q44"/>
  <c r="T44"/>
  <c r="AD41"/>
  <c r="AD36" i="16"/>
  <c r="O40"/>
  <c r="P39"/>
  <c r="R39" s="1"/>
  <c r="Q39"/>
  <c r="T39"/>
  <c r="S38"/>
  <c r="U38" s="1"/>
  <c r="AA38"/>
  <c r="AB38"/>
  <c r="X38"/>
  <c r="W38"/>
  <c r="Z38"/>
  <c r="V38"/>
  <c r="Y37"/>
  <c r="AC37"/>
  <c r="T45" i="18" l="1"/>
  <c r="P45"/>
  <c r="R45" s="1"/>
  <c r="Q45"/>
  <c r="O46"/>
  <c r="S44"/>
  <c r="Y44"/>
  <c r="Y43"/>
  <c r="Q40" i="16"/>
  <c r="T40"/>
  <c r="P40"/>
  <c r="R40" s="1"/>
  <c r="O41"/>
  <c r="W39"/>
  <c r="AA39"/>
  <c r="X39"/>
  <c r="AB39"/>
  <c r="S39"/>
  <c r="U39" s="1"/>
  <c r="AC38"/>
  <c r="V39"/>
  <c r="Z39"/>
  <c r="AE37"/>
  <c r="AD37"/>
  <c r="Y38"/>
  <c r="AC45" i="18" l="1"/>
  <c r="O47"/>
  <c r="P46"/>
  <c r="R46" s="1"/>
  <c r="Q46"/>
  <c r="T46"/>
  <c r="S45"/>
  <c r="AD43"/>
  <c r="AC44"/>
  <c r="AD44" s="1"/>
  <c r="AC39" i="16"/>
  <c r="O42"/>
  <c r="T41"/>
  <c r="P41"/>
  <c r="R41" s="1"/>
  <c r="Q41"/>
  <c r="AE38"/>
  <c r="AD38"/>
  <c r="X40"/>
  <c r="AB40"/>
  <c r="S40"/>
  <c r="U40" s="1"/>
  <c r="AA40"/>
  <c r="W40"/>
  <c r="V40"/>
  <c r="Z40"/>
  <c r="Y39"/>
  <c r="S46" i="18" l="1"/>
  <c r="Q47"/>
  <c r="O48"/>
  <c r="T47"/>
  <c r="P47"/>
  <c r="R47" s="1"/>
  <c r="Y45"/>
  <c r="Y40" i="16"/>
  <c r="AE40" s="1"/>
  <c r="AC40"/>
  <c r="S41"/>
  <c r="U41" s="1"/>
  <c r="W41"/>
  <c r="AA41"/>
  <c r="X41"/>
  <c r="AB41"/>
  <c r="AD39"/>
  <c r="AE39"/>
  <c r="O43"/>
  <c r="P42"/>
  <c r="R42" s="1"/>
  <c r="Q42"/>
  <c r="T42"/>
  <c r="Z41"/>
  <c r="V41"/>
  <c r="O49" i="18" l="1"/>
  <c r="Q48"/>
  <c r="P48"/>
  <c r="R48" s="1"/>
  <c r="T48"/>
  <c r="Y47"/>
  <c r="AD45"/>
  <c r="Y46"/>
  <c r="S47"/>
  <c r="AC46"/>
  <c r="AD40" i="16"/>
  <c r="O44"/>
  <c r="P43"/>
  <c r="R43" s="1"/>
  <c r="Q43"/>
  <c r="T43"/>
  <c r="W42"/>
  <c r="AB42"/>
  <c r="AA42"/>
  <c r="X42"/>
  <c r="S42"/>
  <c r="U42" s="1"/>
  <c r="AC41"/>
  <c r="Y41"/>
  <c r="V42"/>
  <c r="Y42" s="1"/>
  <c r="Z42"/>
  <c r="Q49" i="18" l="1"/>
  <c r="O50"/>
  <c r="P49"/>
  <c r="R49" s="1"/>
  <c r="T49"/>
  <c r="S48"/>
  <c r="AD46"/>
  <c r="AC47"/>
  <c r="AD47" s="1"/>
  <c r="AC42" i="16"/>
  <c r="AD42" s="1"/>
  <c r="AE42"/>
  <c r="Z43"/>
  <c r="V43"/>
  <c r="O45"/>
  <c r="Q44"/>
  <c r="P44"/>
  <c r="R44" s="1"/>
  <c r="T44"/>
  <c r="AE41"/>
  <c r="AD41"/>
  <c r="AA43"/>
  <c r="S43"/>
  <c r="U43" s="1"/>
  <c r="AB43"/>
  <c r="W43"/>
  <c r="X43"/>
  <c r="S49" i="18" l="1"/>
  <c r="T50"/>
  <c r="O51"/>
  <c r="P50"/>
  <c r="R50" s="1"/>
  <c r="Q50"/>
  <c r="AC48"/>
  <c r="Y48"/>
  <c r="O46" i="16"/>
  <c r="P45"/>
  <c r="R45" s="1"/>
  <c r="Q45"/>
  <c r="T45"/>
  <c r="S44"/>
  <c r="U44" s="1"/>
  <c r="W44"/>
  <c r="AA44"/>
  <c r="X44"/>
  <c r="AB44"/>
  <c r="Z44"/>
  <c r="V44"/>
  <c r="AC43"/>
  <c r="Y43"/>
  <c r="AD48" i="18" l="1"/>
  <c r="Y49"/>
  <c r="P51"/>
  <c r="R51" s="1"/>
  <c r="Q51"/>
  <c r="T51"/>
  <c r="O52"/>
  <c r="S50"/>
  <c r="AC49"/>
  <c r="AD43" i="16"/>
  <c r="AE43"/>
  <c r="O47"/>
  <c r="P46"/>
  <c r="R46" s="1"/>
  <c r="Q46"/>
  <c r="T46"/>
  <c r="S45"/>
  <c r="U45" s="1"/>
  <c r="W45"/>
  <c r="AB45"/>
  <c r="AA45"/>
  <c r="X45"/>
  <c r="Z45"/>
  <c r="V45"/>
  <c r="AC44"/>
  <c r="Y44"/>
  <c r="S51" i="18" l="1"/>
  <c r="AD49"/>
  <c r="P52"/>
  <c r="R52" s="1"/>
  <c r="Q52"/>
  <c r="O53"/>
  <c r="T52"/>
  <c r="AC50"/>
  <c r="Y50"/>
  <c r="Y45" i="16"/>
  <c r="AE45" s="1"/>
  <c r="AC45"/>
  <c r="S46"/>
  <c r="U46" s="1"/>
  <c r="X46"/>
  <c r="AA46"/>
  <c r="W46"/>
  <c r="AB46"/>
  <c r="Z46"/>
  <c r="V46"/>
  <c r="AE44"/>
  <c r="AD44"/>
  <c r="O48"/>
  <c r="P47"/>
  <c r="R47" s="1"/>
  <c r="Q47"/>
  <c r="T47"/>
  <c r="AD50" i="18" l="1"/>
  <c r="S52"/>
  <c r="O54"/>
  <c r="T53"/>
  <c r="Q53"/>
  <c r="P53"/>
  <c r="R53" s="1"/>
  <c r="Y51"/>
  <c r="AC52"/>
  <c r="AC51"/>
  <c r="AD45" i="16"/>
  <c r="O49"/>
  <c r="Q48"/>
  <c r="T48"/>
  <c r="P48"/>
  <c r="R48" s="1"/>
  <c r="AB47"/>
  <c r="S47"/>
  <c r="U47" s="1"/>
  <c r="X47"/>
  <c r="W47"/>
  <c r="AA47"/>
  <c r="V47"/>
  <c r="Z47"/>
  <c r="AC46"/>
  <c r="Y46"/>
  <c r="P54" i="18" l="1"/>
  <c r="R54" s="1"/>
  <c r="O55"/>
  <c r="T54"/>
  <c r="Q54"/>
  <c r="S53"/>
  <c r="Y52"/>
  <c r="AD51"/>
  <c r="O50" i="16"/>
  <c r="T49"/>
  <c r="P49"/>
  <c r="R49" s="1"/>
  <c r="Q49"/>
  <c r="W48"/>
  <c r="AA48"/>
  <c r="X48"/>
  <c r="AB48"/>
  <c r="S48"/>
  <c r="U48" s="1"/>
  <c r="Z48"/>
  <c r="V48"/>
  <c r="Y47"/>
  <c r="AC47"/>
  <c r="AE46"/>
  <c r="AD46"/>
  <c r="AC53" i="18" l="1"/>
  <c r="S54"/>
  <c r="AD52"/>
  <c r="Y53"/>
  <c r="T55"/>
  <c r="P55"/>
  <c r="R55" s="1"/>
  <c r="Q55"/>
  <c r="O56"/>
  <c r="AE47" i="16"/>
  <c r="AD47"/>
  <c r="S49"/>
  <c r="X49"/>
  <c r="AB49"/>
  <c r="W49"/>
  <c r="AA49"/>
  <c r="O51"/>
  <c r="Q50"/>
  <c r="T50"/>
  <c r="P50"/>
  <c r="R50" s="1"/>
  <c r="V49"/>
  <c r="U49"/>
  <c r="Z49"/>
  <c r="AC48"/>
  <c r="Y48"/>
  <c r="S55" i="18" l="1"/>
  <c r="AD53"/>
  <c r="AC54"/>
  <c r="Y54"/>
  <c r="Q56"/>
  <c r="O57"/>
  <c r="T56"/>
  <c r="P56"/>
  <c r="R56" s="1"/>
  <c r="Y49" i="16"/>
  <c r="AE49" s="1"/>
  <c r="AE48"/>
  <c r="AD48"/>
  <c r="O52"/>
  <c r="Q51"/>
  <c r="P51"/>
  <c r="R51" s="1"/>
  <c r="T51"/>
  <c r="S50"/>
  <c r="AB50"/>
  <c r="AA50"/>
  <c r="X50"/>
  <c r="W50"/>
  <c r="Z50"/>
  <c r="V50"/>
  <c r="AC49"/>
  <c r="U50"/>
  <c r="AD54" i="18" l="1"/>
  <c r="Y55"/>
  <c r="S56"/>
  <c r="AC55"/>
  <c r="AC56"/>
  <c r="Q57"/>
  <c r="O58"/>
  <c r="P57"/>
  <c r="R57" s="1"/>
  <c r="T57"/>
  <c r="AC50" i="16"/>
  <c r="AD49"/>
  <c r="O53"/>
  <c r="T52"/>
  <c r="P52"/>
  <c r="R52" s="1"/>
  <c r="Q52"/>
  <c r="S51"/>
  <c r="U51" s="1"/>
  <c r="W51"/>
  <c r="X51"/>
  <c r="AB51"/>
  <c r="AA51"/>
  <c r="Z51"/>
  <c r="V51"/>
  <c r="Y50"/>
  <c r="AD55" i="18" l="1"/>
  <c r="Y56"/>
  <c r="S57"/>
  <c r="T58"/>
  <c r="P58"/>
  <c r="R58" s="1"/>
  <c r="Q58"/>
  <c r="O59"/>
  <c r="AE50" i="16"/>
  <c r="AD50"/>
  <c r="S52"/>
  <c r="U52" s="1"/>
  <c r="AB52"/>
  <c r="W52"/>
  <c r="AA52"/>
  <c r="X52"/>
  <c r="O54"/>
  <c r="T53"/>
  <c r="P53"/>
  <c r="R53" s="1"/>
  <c r="Q53"/>
  <c r="V52"/>
  <c r="Z52"/>
  <c r="AC51"/>
  <c r="Y51"/>
  <c r="AD56" i="18" l="1"/>
  <c r="AC57"/>
  <c r="P59"/>
  <c r="R59" s="1"/>
  <c r="Q59"/>
  <c r="T59"/>
  <c r="O60"/>
  <c r="S58"/>
  <c r="Y57"/>
  <c r="Y52" i="16"/>
  <c r="AE52" s="1"/>
  <c r="AE51"/>
  <c r="AD51"/>
  <c r="O55"/>
  <c r="P54"/>
  <c r="R54" s="1"/>
  <c r="Q54"/>
  <c r="T54"/>
  <c r="Z53"/>
  <c r="V53"/>
  <c r="S53"/>
  <c r="U53" s="1"/>
  <c r="X53"/>
  <c r="W53"/>
  <c r="AB53"/>
  <c r="AA53"/>
  <c r="AC52"/>
  <c r="S59" i="18" l="1"/>
  <c r="AC58"/>
  <c r="Y58"/>
  <c r="AD57"/>
  <c r="P60"/>
  <c r="R60" s="1"/>
  <c r="Q60"/>
  <c r="T60"/>
  <c r="O61"/>
  <c r="AD52" i="16"/>
  <c r="O56"/>
  <c r="Q55"/>
  <c r="T55"/>
  <c r="P55"/>
  <c r="R55" s="1"/>
  <c r="S54"/>
  <c r="U54" s="1"/>
  <c r="AB54"/>
  <c r="AA54"/>
  <c r="X54"/>
  <c r="W54"/>
  <c r="V54"/>
  <c r="Z54"/>
  <c r="AC53"/>
  <c r="Y53"/>
  <c r="AD58" i="18" l="1"/>
  <c r="AC60"/>
  <c r="AC59"/>
  <c r="O62"/>
  <c r="Q61"/>
  <c r="T61"/>
  <c r="P61"/>
  <c r="R61" s="1"/>
  <c r="S60"/>
  <c r="Y59"/>
  <c r="AE53" i="16"/>
  <c r="AD53"/>
  <c r="O57"/>
  <c r="Q56"/>
  <c r="T56"/>
  <c r="P56"/>
  <c r="R56" s="1"/>
  <c r="X55"/>
  <c r="S55"/>
  <c r="U55" s="1"/>
  <c r="W55"/>
  <c r="AB55"/>
  <c r="AA55"/>
  <c r="Z55"/>
  <c r="V55"/>
  <c r="Y54"/>
  <c r="AC54"/>
  <c r="P62" i="18" l="1"/>
  <c r="R62" s="1"/>
  <c r="O63"/>
  <c r="T62"/>
  <c r="Q62"/>
  <c r="Y60"/>
  <c r="AD59"/>
  <c r="S61"/>
  <c r="AC55" i="16"/>
  <c r="Y55"/>
  <c r="AE55" s="1"/>
  <c r="X56"/>
  <c r="S56"/>
  <c r="U56" s="1"/>
  <c r="AB56"/>
  <c r="W56"/>
  <c r="AA56"/>
  <c r="O58"/>
  <c r="T57"/>
  <c r="P57"/>
  <c r="R57" s="1"/>
  <c r="Q57"/>
  <c r="Z56"/>
  <c r="V56"/>
  <c r="AE54"/>
  <c r="AD54"/>
  <c r="S62" i="18" l="1"/>
  <c r="AD60"/>
  <c r="T63"/>
  <c r="P63"/>
  <c r="R63" s="1"/>
  <c r="O64"/>
  <c r="Q63"/>
  <c r="AC61"/>
  <c r="Y61"/>
  <c r="AD55" i="16"/>
  <c r="AC56"/>
  <c r="O59"/>
  <c r="P58"/>
  <c r="R58" s="1"/>
  <c r="Q58"/>
  <c r="T58"/>
  <c r="V57"/>
  <c r="Z57"/>
  <c r="S57"/>
  <c r="U57" s="1"/>
  <c r="X57"/>
  <c r="AB57"/>
  <c r="W57"/>
  <c r="AA57"/>
  <c r="Y56"/>
  <c r="Y62" i="18" l="1"/>
  <c r="AD61"/>
  <c r="Q64"/>
  <c r="O65"/>
  <c r="T64"/>
  <c r="P64"/>
  <c r="R64" s="1"/>
  <c r="S63"/>
  <c r="AC62"/>
  <c r="Y57" i="16"/>
  <c r="AE57" s="1"/>
  <c r="O60"/>
  <c r="Q59"/>
  <c r="T59"/>
  <c r="P59"/>
  <c r="R59" s="1"/>
  <c r="X58"/>
  <c r="W58"/>
  <c r="S58"/>
  <c r="U58" s="1"/>
  <c r="AA58"/>
  <c r="AB58"/>
  <c r="V58"/>
  <c r="Z58"/>
  <c r="AE56"/>
  <c r="AD56"/>
  <c r="AC57"/>
  <c r="S64" i="18" l="1"/>
  <c r="Q65"/>
  <c r="O66"/>
  <c r="T65"/>
  <c r="P65"/>
  <c r="R65" s="1"/>
  <c r="AC63"/>
  <c r="AD62"/>
  <c r="Y63"/>
  <c r="AC58" i="16"/>
  <c r="AD58" s="1"/>
  <c r="Y58"/>
  <c r="AD57"/>
  <c r="O61"/>
  <c r="T60"/>
  <c r="P60"/>
  <c r="R60" s="1"/>
  <c r="Q60"/>
  <c r="Z59"/>
  <c r="V59"/>
  <c r="W59"/>
  <c r="X59"/>
  <c r="AA59"/>
  <c r="AB59"/>
  <c r="S59"/>
  <c r="U59" s="1"/>
  <c r="AE58"/>
  <c r="AD63" i="18" l="1"/>
  <c r="Y64"/>
  <c r="S65"/>
  <c r="T66"/>
  <c r="O67"/>
  <c r="P66"/>
  <c r="R66" s="1"/>
  <c r="Q66"/>
  <c r="AC64"/>
  <c r="AC59" i="16"/>
  <c r="AD59" s="1"/>
  <c r="Y59"/>
  <c r="S60"/>
  <c r="U60" s="1"/>
  <c r="AA60"/>
  <c r="X60"/>
  <c r="AB60"/>
  <c r="W60"/>
  <c r="AE59"/>
  <c r="O62"/>
  <c r="T61"/>
  <c r="P61"/>
  <c r="R61" s="1"/>
  <c r="Q61"/>
  <c r="V60"/>
  <c r="Z60"/>
  <c r="P67" i="18" l="1"/>
  <c r="R67" s="1"/>
  <c r="Q67"/>
  <c r="T67"/>
  <c r="O68"/>
  <c r="AD64"/>
  <c r="S66"/>
  <c r="AC65"/>
  <c r="Y65"/>
  <c r="Z61" i="16"/>
  <c r="U61"/>
  <c r="V61"/>
  <c r="S61"/>
  <c r="W61"/>
  <c r="AA61"/>
  <c r="AB61"/>
  <c r="X61"/>
  <c r="AC60"/>
  <c r="Y60"/>
  <c r="O63"/>
  <c r="P62"/>
  <c r="R62" s="1"/>
  <c r="Q62"/>
  <c r="T62"/>
  <c r="AD65" i="18" l="1"/>
  <c r="S67"/>
  <c r="AC67"/>
  <c r="P68"/>
  <c r="R68" s="1"/>
  <c r="Q68"/>
  <c r="O69"/>
  <c r="T68"/>
  <c r="AC66"/>
  <c r="Y66"/>
  <c r="AC61" i="16"/>
  <c r="Y61"/>
  <c r="AD60"/>
  <c r="AE60"/>
  <c r="O64"/>
  <c r="Q63"/>
  <c r="T63"/>
  <c r="P63"/>
  <c r="R63" s="1"/>
  <c r="S62"/>
  <c r="AB62"/>
  <c r="AA62"/>
  <c r="X62"/>
  <c r="W62"/>
  <c r="Z62"/>
  <c r="V62"/>
  <c r="U62"/>
  <c r="AD66" i="18" l="1"/>
  <c r="Y67"/>
  <c r="S68"/>
  <c r="O70"/>
  <c r="P69"/>
  <c r="R69" s="1"/>
  <c r="Q69"/>
  <c r="T69"/>
  <c r="AC68"/>
  <c r="AE61" i="16"/>
  <c r="AD61"/>
  <c r="AC62"/>
  <c r="Y62"/>
  <c r="O65"/>
  <c r="T64"/>
  <c r="P64"/>
  <c r="R64" s="1"/>
  <c r="Q64"/>
  <c r="S63"/>
  <c r="U63" s="1"/>
  <c r="W63"/>
  <c r="AB63"/>
  <c r="X63"/>
  <c r="AA63"/>
  <c r="Z63"/>
  <c r="V63"/>
  <c r="P70" i="18" l="1"/>
  <c r="R70" s="1"/>
  <c r="O71"/>
  <c r="T70"/>
  <c r="Q70"/>
  <c r="S69"/>
  <c r="Y68"/>
  <c r="AD67"/>
  <c r="Y69"/>
  <c r="O66" i="16"/>
  <c r="T65"/>
  <c r="P65"/>
  <c r="R65" s="1"/>
  <c r="Q65"/>
  <c r="AE62"/>
  <c r="AD62"/>
  <c r="Y63"/>
  <c r="V64"/>
  <c r="Z64"/>
  <c r="S64"/>
  <c r="U64" s="1"/>
  <c r="AA64"/>
  <c r="X64"/>
  <c r="W64"/>
  <c r="AB64"/>
  <c r="AC63"/>
  <c r="AD68" i="18" l="1"/>
  <c r="T71"/>
  <c r="P71"/>
  <c r="R71" s="1"/>
  <c r="Q71"/>
  <c r="O72"/>
  <c r="Y70"/>
  <c r="S70"/>
  <c r="AC69"/>
  <c r="AD69" s="1"/>
  <c r="AC64" i="16"/>
  <c r="Z65"/>
  <c r="V65"/>
  <c r="O67"/>
  <c r="P66"/>
  <c r="R66" s="1"/>
  <c r="Q66"/>
  <c r="T66"/>
  <c r="S65"/>
  <c r="U65" s="1"/>
  <c r="AB65"/>
  <c r="W65"/>
  <c r="AA65"/>
  <c r="X65"/>
  <c r="AE63"/>
  <c r="AD63"/>
  <c r="Y64"/>
  <c r="S71" i="18" l="1"/>
  <c r="Q72"/>
  <c r="O73"/>
  <c r="T72"/>
  <c r="P72"/>
  <c r="R72" s="1"/>
  <c r="AC70"/>
  <c r="AD70" s="1"/>
  <c r="O68" i="16"/>
  <c r="P67"/>
  <c r="R67" s="1"/>
  <c r="Q67"/>
  <c r="T67"/>
  <c r="Z66"/>
  <c r="V66"/>
  <c r="AC65"/>
  <c r="Y65"/>
  <c r="AB66"/>
  <c r="W66"/>
  <c r="AA66"/>
  <c r="X66"/>
  <c r="S66"/>
  <c r="U66" s="1"/>
  <c r="AE64"/>
  <c r="AD64"/>
  <c r="AC71" i="18" l="1"/>
  <c r="Y71"/>
  <c r="S72"/>
  <c r="Q73"/>
  <c r="O74"/>
  <c r="P73"/>
  <c r="R73" s="1"/>
  <c r="T73"/>
  <c r="V67" i="16"/>
  <c r="Z67"/>
  <c r="AC66"/>
  <c r="O69"/>
  <c r="Q68"/>
  <c r="P68"/>
  <c r="R68" s="1"/>
  <c r="T68"/>
  <c r="X67"/>
  <c r="AA67"/>
  <c r="W67"/>
  <c r="AB67"/>
  <c r="S67"/>
  <c r="U67" s="1"/>
  <c r="AD65"/>
  <c r="AE65"/>
  <c r="Y66"/>
  <c r="AD71" i="18" l="1"/>
  <c r="Y72"/>
  <c r="S73"/>
  <c r="AC72"/>
  <c r="T74"/>
  <c r="P74"/>
  <c r="R74" s="1"/>
  <c r="Q74"/>
  <c r="O75"/>
  <c r="Y73"/>
  <c r="O70" i="16"/>
  <c r="P69"/>
  <c r="R69" s="1"/>
  <c r="Q69"/>
  <c r="T69"/>
  <c r="AE66"/>
  <c r="AD66"/>
  <c r="Z68"/>
  <c r="V68"/>
  <c r="Y67"/>
  <c r="X68"/>
  <c r="AA68"/>
  <c r="AB68"/>
  <c r="S68"/>
  <c r="U68" s="1"/>
  <c r="W68"/>
  <c r="AC67"/>
  <c r="AD72" i="18" l="1"/>
  <c r="AC73"/>
  <c r="AD73" s="1"/>
  <c r="S74"/>
  <c r="P75"/>
  <c r="R75" s="1"/>
  <c r="Q75"/>
  <c r="T75"/>
  <c r="O76"/>
  <c r="AE67" i="16"/>
  <c r="AD67"/>
  <c r="AA69"/>
  <c r="AB69"/>
  <c r="X69"/>
  <c r="W69"/>
  <c r="S69"/>
  <c r="U69" s="1"/>
  <c r="AC68"/>
  <c r="O71"/>
  <c r="Q70"/>
  <c r="T70"/>
  <c r="P70"/>
  <c r="R70" s="1"/>
  <c r="V69"/>
  <c r="Z69"/>
  <c r="Y68"/>
  <c r="P76" i="18" l="1"/>
  <c r="R76" s="1"/>
  <c r="Q76"/>
  <c r="T76"/>
  <c r="O77"/>
  <c r="Y74"/>
  <c r="S75"/>
  <c r="AC74"/>
  <c r="O72" i="16"/>
  <c r="P71"/>
  <c r="R71" s="1"/>
  <c r="Q71"/>
  <c r="T71"/>
  <c r="Z70"/>
  <c r="V70"/>
  <c r="S70"/>
  <c r="U70" s="1"/>
  <c r="W70"/>
  <c r="AA70"/>
  <c r="X70"/>
  <c r="AB70"/>
  <c r="Y69"/>
  <c r="AC69"/>
  <c r="AD68"/>
  <c r="AE68"/>
  <c r="S76" i="18" l="1"/>
  <c r="Y75"/>
  <c r="O78"/>
  <c r="Q77"/>
  <c r="T77"/>
  <c r="P77"/>
  <c r="R77" s="1"/>
  <c r="AD74"/>
  <c r="AC75"/>
  <c r="AE69" i="16"/>
  <c r="AD69"/>
  <c r="O73"/>
  <c r="Q72"/>
  <c r="T72"/>
  <c r="P72"/>
  <c r="R72" s="1"/>
  <c r="X71"/>
  <c r="W71"/>
  <c r="AB71"/>
  <c r="S71"/>
  <c r="U71" s="1"/>
  <c r="AA71"/>
  <c r="V71"/>
  <c r="Z71"/>
  <c r="Y70"/>
  <c r="AC70"/>
  <c r="AD75" i="18" l="1"/>
  <c r="P78"/>
  <c r="R78" s="1"/>
  <c r="O79"/>
  <c r="Q78"/>
  <c r="T78"/>
  <c r="AC76"/>
  <c r="S77"/>
  <c r="Y76"/>
  <c r="Y71" i="16"/>
  <c r="AE71" s="1"/>
  <c r="O74"/>
  <c r="T73"/>
  <c r="P73"/>
  <c r="R73" s="1"/>
  <c r="Q73"/>
  <c r="X72"/>
  <c r="S72"/>
  <c r="U72" s="1"/>
  <c r="AB72"/>
  <c r="AA72"/>
  <c r="W72"/>
  <c r="V72"/>
  <c r="Z72"/>
  <c r="AE70"/>
  <c r="AD70"/>
  <c r="AC71"/>
  <c r="T79" i="18" l="1"/>
  <c r="P79"/>
  <c r="R79" s="1"/>
  <c r="Q79"/>
  <c r="O80"/>
  <c r="AC77"/>
  <c r="AD76"/>
  <c r="S78"/>
  <c r="Y77"/>
  <c r="AC72" i="16"/>
  <c r="AD71"/>
  <c r="O75"/>
  <c r="P74"/>
  <c r="R74" s="1"/>
  <c r="Q74"/>
  <c r="T74"/>
  <c r="V73"/>
  <c r="Z73"/>
  <c r="Y72"/>
  <c r="S73"/>
  <c r="U73" s="1"/>
  <c r="W73"/>
  <c r="X73"/>
  <c r="AB73"/>
  <c r="AA73"/>
  <c r="AC79" i="18" l="1"/>
  <c r="AC78"/>
  <c r="AD77"/>
  <c r="Y78"/>
  <c r="S79"/>
  <c r="Q80"/>
  <c r="O81"/>
  <c r="T80"/>
  <c r="P80"/>
  <c r="R80" s="1"/>
  <c r="Z74" i="16"/>
  <c r="V74"/>
  <c r="AB74"/>
  <c r="AA74"/>
  <c r="X74"/>
  <c r="S74"/>
  <c r="U74" s="1"/>
  <c r="W74"/>
  <c r="Y73"/>
  <c r="O76"/>
  <c r="P75"/>
  <c r="R75" s="1"/>
  <c r="Q75"/>
  <c r="T75"/>
  <c r="AE72"/>
  <c r="AD72"/>
  <c r="AC73"/>
  <c r="Y79" i="18" l="1"/>
  <c r="AD78"/>
  <c r="S80"/>
  <c r="Q81"/>
  <c r="O82"/>
  <c r="P81"/>
  <c r="R81" s="1"/>
  <c r="T81"/>
  <c r="Y74" i="16"/>
  <c r="AE74" s="1"/>
  <c r="O77"/>
  <c r="Q76"/>
  <c r="P76"/>
  <c r="R76" s="1"/>
  <c r="T76"/>
  <c r="W75"/>
  <c r="S75"/>
  <c r="U75" s="1"/>
  <c r="AA75"/>
  <c r="X75"/>
  <c r="AB75"/>
  <c r="V75"/>
  <c r="Z75"/>
  <c r="AC74"/>
  <c r="AE73"/>
  <c r="AD73"/>
  <c r="S81" i="18" l="1"/>
  <c r="AD79"/>
  <c r="T82"/>
  <c r="O83"/>
  <c r="P82"/>
  <c r="R82" s="1"/>
  <c r="Q82"/>
  <c r="AC80"/>
  <c r="Y80"/>
  <c r="AD74" i="16"/>
  <c r="O78"/>
  <c r="T77"/>
  <c r="P77"/>
  <c r="R77" s="1"/>
  <c r="Q77"/>
  <c r="Y75"/>
  <c r="AB76"/>
  <c r="S76"/>
  <c r="U76" s="1"/>
  <c r="AA76"/>
  <c r="X76"/>
  <c r="W76"/>
  <c r="Z76"/>
  <c r="V76"/>
  <c r="AC75"/>
  <c r="AD80" i="18" l="1"/>
  <c r="Y81"/>
  <c r="P83"/>
  <c r="R83" s="1"/>
  <c r="Q83"/>
  <c r="T83"/>
  <c r="O84"/>
  <c r="AC82"/>
  <c r="S82"/>
  <c r="AC81"/>
  <c r="AC76" i="16"/>
  <c r="Z77"/>
  <c r="V77"/>
  <c r="AB77"/>
  <c r="AA77"/>
  <c r="X77"/>
  <c r="S77"/>
  <c r="U77" s="1"/>
  <c r="W77"/>
  <c r="AE75"/>
  <c r="AD75"/>
  <c r="Y76"/>
  <c r="O79"/>
  <c r="P78"/>
  <c r="R78" s="1"/>
  <c r="Q78"/>
  <c r="T78"/>
  <c r="AD81" i="18" l="1"/>
  <c r="S83"/>
  <c r="P84"/>
  <c r="R84" s="1"/>
  <c r="Q84"/>
  <c r="O85"/>
  <c r="T84"/>
  <c r="Y82"/>
  <c r="Y77" i="16"/>
  <c r="O80"/>
  <c r="P79"/>
  <c r="R79" s="1"/>
  <c r="Q79"/>
  <c r="T79"/>
  <c r="AC77"/>
  <c r="AE76"/>
  <c r="AD76"/>
  <c r="S78"/>
  <c r="U78" s="1"/>
  <c r="AA78"/>
  <c r="AB78"/>
  <c r="X78"/>
  <c r="W78"/>
  <c r="Z78"/>
  <c r="V78"/>
  <c r="AE77"/>
  <c r="AD82" i="18" l="1"/>
  <c r="Y83"/>
  <c r="S84"/>
  <c r="O86"/>
  <c r="Q85"/>
  <c r="P85"/>
  <c r="R85" s="1"/>
  <c r="T85"/>
  <c r="Y84"/>
  <c r="AC83"/>
  <c r="AD77" i="16"/>
  <c r="O81"/>
  <c r="Q80"/>
  <c r="T80"/>
  <c r="P80"/>
  <c r="R80" s="1"/>
  <c r="S79"/>
  <c r="U79" s="1"/>
  <c r="AB79"/>
  <c r="X79"/>
  <c r="W79"/>
  <c r="AA79"/>
  <c r="Z79"/>
  <c r="V79"/>
  <c r="Y78"/>
  <c r="AC78"/>
  <c r="S85" i="18" l="1"/>
  <c r="P86"/>
  <c r="R86" s="1"/>
  <c r="O87"/>
  <c r="Q86"/>
  <c r="T86"/>
  <c r="AC84"/>
  <c r="AD84" s="1"/>
  <c r="AD83"/>
  <c r="Y79" i="16"/>
  <c r="AE79" s="1"/>
  <c r="AC79"/>
  <c r="O82"/>
  <c r="T81"/>
  <c r="P81"/>
  <c r="R81" s="1"/>
  <c r="Q81"/>
  <c r="X80"/>
  <c r="S80"/>
  <c r="U80" s="1"/>
  <c r="AA80"/>
  <c r="AB80"/>
  <c r="W80"/>
  <c r="V80"/>
  <c r="Z80"/>
  <c r="AE78"/>
  <c r="AD78"/>
  <c r="Y85" i="18" l="1"/>
  <c r="T87"/>
  <c r="P87"/>
  <c r="R87" s="1"/>
  <c r="Q87"/>
  <c r="O88"/>
  <c r="AC85"/>
  <c r="AC86"/>
  <c r="S86"/>
  <c r="AD79" i="16"/>
  <c r="Z81"/>
  <c r="V81"/>
  <c r="S81"/>
  <c r="U81" s="1"/>
  <c r="X81"/>
  <c r="AB81"/>
  <c r="W81"/>
  <c r="AA81"/>
  <c r="Y80"/>
  <c r="AC80"/>
  <c r="O83"/>
  <c r="Q82"/>
  <c r="T82"/>
  <c r="P82"/>
  <c r="R82" s="1"/>
  <c r="Q88" i="18" l="1"/>
  <c r="O89"/>
  <c r="T88"/>
  <c r="P88"/>
  <c r="R88" s="1"/>
  <c r="Y86"/>
  <c r="AD85"/>
  <c r="S87"/>
  <c r="Y81" i="16"/>
  <c r="AE81" s="1"/>
  <c r="AC81"/>
  <c r="AD80"/>
  <c r="AE80"/>
  <c r="S82"/>
  <c r="U82" s="1"/>
  <c r="X82"/>
  <c r="W82"/>
  <c r="AB82"/>
  <c r="AA82"/>
  <c r="V82"/>
  <c r="Z82"/>
  <c r="O84"/>
  <c r="P83"/>
  <c r="R83" s="1"/>
  <c r="T83"/>
  <c r="Q83"/>
  <c r="Y87" i="18" l="1"/>
  <c r="AD86"/>
  <c r="S88"/>
  <c r="Q89"/>
  <c r="O90"/>
  <c r="P89"/>
  <c r="R89" s="1"/>
  <c r="T89"/>
  <c r="AC87"/>
  <c r="Y88"/>
  <c r="Y82" i="16"/>
  <c r="AE82" s="1"/>
  <c r="AD81"/>
  <c r="O85"/>
  <c r="Q84"/>
  <c r="P84"/>
  <c r="R84" s="1"/>
  <c r="T84"/>
  <c r="AC82"/>
  <c r="V83"/>
  <c r="Z83"/>
  <c r="W83"/>
  <c r="AA83"/>
  <c r="X83"/>
  <c r="S83"/>
  <c r="U83" s="1"/>
  <c r="AB83"/>
  <c r="T90" i="18" l="1"/>
  <c r="Q90"/>
  <c r="P90"/>
  <c r="R90" s="1"/>
  <c r="O91"/>
  <c r="S89"/>
  <c r="AD87"/>
  <c r="AC88"/>
  <c r="AD88" s="1"/>
  <c r="Y89"/>
  <c r="AD82" i="16"/>
  <c r="O86"/>
  <c r="P85"/>
  <c r="R85" s="1"/>
  <c r="Q85"/>
  <c r="T85"/>
  <c r="S84"/>
  <c r="X84"/>
  <c r="W84"/>
  <c r="AB84"/>
  <c r="AA84"/>
  <c r="AC83"/>
  <c r="Z84"/>
  <c r="V84"/>
  <c r="U84"/>
  <c r="Y83"/>
  <c r="S90" i="18" l="1"/>
  <c r="P91"/>
  <c r="R91" s="1"/>
  <c r="Q91"/>
  <c r="T91"/>
  <c r="O92"/>
  <c r="AC89"/>
  <c r="AD89" s="1"/>
  <c r="Y84" i="16"/>
  <c r="AE84" s="1"/>
  <c r="V85"/>
  <c r="Z85"/>
  <c r="AC84"/>
  <c r="O87"/>
  <c r="P86"/>
  <c r="R86" s="1"/>
  <c r="Q86"/>
  <c r="T86"/>
  <c r="W85"/>
  <c r="AA85"/>
  <c r="AB85"/>
  <c r="S85"/>
  <c r="U85" s="1"/>
  <c r="X85"/>
  <c r="AE83"/>
  <c r="AD83"/>
  <c r="Y90" i="18" l="1"/>
  <c r="P92"/>
  <c r="R92" s="1"/>
  <c r="Q92"/>
  <c r="T92"/>
  <c r="O93"/>
  <c r="AC90"/>
  <c r="S91"/>
  <c r="AD84" i="16"/>
  <c r="Y85"/>
  <c r="V86"/>
  <c r="Z86"/>
  <c r="O88"/>
  <c r="Q87"/>
  <c r="T87"/>
  <c r="P87"/>
  <c r="R87" s="1"/>
  <c r="AB86"/>
  <c r="AA86"/>
  <c r="X86"/>
  <c r="W86"/>
  <c r="S86"/>
  <c r="U86" s="1"/>
  <c r="AC85"/>
  <c r="S92" i="18" l="1"/>
  <c r="AD90"/>
  <c r="AC91"/>
  <c r="Y91"/>
  <c r="O94"/>
  <c r="Q93"/>
  <c r="T93"/>
  <c r="P93"/>
  <c r="R93" s="1"/>
  <c r="Y86" i="16"/>
  <c r="AE85"/>
  <c r="AD85"/>
  <c r="O89"/>
  <c r="T88"/>
  <c r="P88"/>
  <c r="R88" s="1"/>
  <c r="Q88"/>
  <c r="Z87"/>
  <c r="V87"/>
  <c r="AC86"/>
  <c r="AA87"/>
  <c r="AB87"/>
  <c r="S87"/>
  <c r="U87" s="1"/>
  <c r="X87"/>
  <c r="W87"/>
  <c r="Y93" i="18" l="1"/>
  <c r="AC93"/>
  <c r="AD91"/>
  <c r="P94"/>
  <c r="R94" s="1"/>
  <c r="O95"/>
  <c r="Q94"/>
  <c r="T94"/>
  <c r="S93"/>
  <c r="Y92"/>
  <c r="AC92"/>
  <c r="Y87" i="16"/>
  <c r="AE87" s="1"/>
  <c r="AE86"/>
  <c r="AD86"/>
  <c r="O90"/>
  <c r="T89"/>
  <c r="P89"/>
  <c r="R89" s="1"/>
  <c r="Q89"/>
  <c r="Z88"/>
  <c r="V88"/>
  <c r="AA88"/>
  <c r="X88"/>
  <c r="W88"/>
  <c r="S88"/>
  <c r="U88" s="1"/>
  <c r="AB88"/>
  <c r="AC87"/>
  <c r="Y94" i="18" l="1"/>
  <c r="AD92"/>
  <c r="T95"/>
  <c r="P95"/>
  <c r="R95" s="1"/>
  <c r="Q95"/>
  <c r="O96"/>
  <c r="S94"/>
  <c r="AD93"/>
  <c r="AD87" i="16"/>
  <c r="O91"/>
  <c r="P90"/>
  <c r="R90" s="1"/>
  <c r="Q90"/>
  <c r="T90"/>
  <c r="V89"/>
  <c r="Z89"/>
  <c r="S89"/>
  <c r="U89" s="1"/>
  <c r="AA89"/>
  <c r="AB89"/>
  <c r="W89"/>
  <c r="X89"/>
  <c r="AC88"/>
  <c r="Y88"/>
  <c r="Q96" i="18" l="1"/>
  <c r="O97"/>
  <c r="T96"/>
  <c r="P96"/>
  <c r="R96" s="1"/>
  <c r="S95"/>
  <c r="AC94"/>
  <c r="AD94" s="1"/>
  <c r="S90" i="16"/>
  <c r="U90" s="1"/>
  <c r="X90"/>
  <c r="AA90"/>
  <c r="AB90"/>
  <c r="W90"/>
  <c r="O92"/>
  <c r="Q91"/>
  <c r="P91"/>
  <c r="R91" s="1"/>
  <c r="T91"/>
  <c r="V90"/>
  <c r="Z90"/>
  <c r="AE88"/>
  <c r="AD88"/>
  <c r="Y89"/>
  <c r="AC89"/>
  <c r="Y95" i="18" l="1"/>
  <c r="AC95"/>
  <c r="S96"/>
  <c r="Q97"/>
  <c r="O98"/>
  <c r="P97"/>
  <c r="R97" s="1"/>
  <c r="T97"/>
  <c r="V91" i="16"/>
  <c r="Z91"/>
  <c r="O93"/>
  <c r="T92"/>
  <c r="P92"/>
  <c r="R92" s="1"/>
  <c r="Q92"/>
  <c r="AE89"/>
  <c r="AD89"/>
  <c r="AA91"/>
  <c r="W91"/>
  <c r="AB91"/>
  <c r="X91"/>
  <c r="S91"/>
  <c r="U91" s="1"/>
  <c r="Y90"/>
  <c r="AC90"/>
  <c r="AC96" i="18" l="1"/>
  <c r="T98"/>
  <c r="O99"/>
  <c r="P98"/>
  <c r="R98" s="1"/>
  <c r="Q98"/>
  <c r="AD95"/>
  <c r="S97"/>
  <c r="Y96"/>
  <c r="O94" i="16"/>
  <c r="P93"/>
  <c r="R93" s="1"/>
  <c r="Q93"/>
  <c r="T93"/>
  <c r="V92"/>
  <c r="Z92"/>
  <c r="AE90"/>
  <c r="AD90"/>
  <c r="Y91"/>
  <c r="AC91"/>
  <c r="S92"/>
  <c r="U92" s="1"/>
  <c r="W92"/>
  <c r="AA92"/>
  <c r="X92"/>
  <c r="AB92"/>
  <c r="S98" i="18" l="1"/>
  <c r="AC97"/>
  <c r="AD96"/>
  <c r="P99"/>
  <c r="R99" s="1"/>
  <c r="Q99"/>
  <c r="T99"/>
  <c r="O100"/>
  <c r="Y97"/>
  <c r="O95" i="16"/>
  <c r="Q94"/>
  <c r="T94"/>
  <c r="P94"/>
  <c r="R94" s="1"/>
  <c r="Y92"/>
  <c r="AE91"/>
  <c r="AD91"/>
  <c r="S93"/>
  <c r="X93"/>
  <c r="AB93"/>
  <c r="W93"/>
  <c r="AA93"/>
  <c r="AC92"/>
  <c r="V93"/>
  <c r="Z93"/>
  <c r="U93"/>
  <c r="AD97" i="18" l="1"/>
  <c r="P100"/>
  <c r="R100" s="1"/>
  <c r="Q100"/>
  <c r="T100"/>
  <c r="O101"/>
  <c r="AC98"/>
  <c r="S99"/>
  <c r="Y98"/>
  <c r="Z94" i="16"/>
  <c r="V94"/>
  <c r="AD92"/>
  <c r="AE92"/>
  <c r="O96"/>
  <c r="P95"/>
  <c r="R95" s="1"/>
  <c r="Q95"/>
  <c r="T95"/>
  <c r="W94"/>
  <c r="X94"/>
  <c r="AB94"/>
  <c r="AA94"/>
  <c r="S94"/>
  <c r="U94" s="1"/>
  <c r="AC93"/>
  <c r="Y93"/>
  <c r="AD98" i="18" l="1"/>
  <c r="AC100"/>
  <c r="O102"/>
  <c r="P101"/>
  <c r="R101" s="1"/>
  <c r="Q101"/>
  <c r="T101"/>
  <c r="Y99"/>
  <c r="AC99"/>
  <c r="S100"/>
  <c r="O97" i="16"/>
  <c r="Q96"/>
  <c r="T96"/>
  <c r="P96"/>
  <c r="R96" s="1"/>
  <c r="W95"/>
  <c r="AB95"/>
  <c r="S95"/>
  <c r="U95" s="1"/>
  <c r="AA95"/>
  <c r="X95"/>
  <c r="AC94"/>
  <c r="AE93"/>
  <c r="AD93"/>
  <c r="Z95"/>
  <c r="V95"/>
  <c r="Y94"/>
  <c r="S101" i="18" l="1"/>
  <c r="Y100"/>
  <c r="AD99"/>
  <c r="P102"/>
  <c r="R102" s="1"/>
  <c r="O103"/>
  <c r="Q102"/>
  <c r="T102"/>
  <c r="AC95" i="16"/>
  <c r="S96"/>
  <c r="U96" s="1"/>
  <c r="AA96"/>
  <c r="W96"/>
  <c r="AB96"/>
  <c r="X96"/>
  <c r="AE94"/>
  <c r="AD94"/>
  <c r="Y95"/>
  <c r="O98"/>
  <c r="Q97"/>
  <c r="T97"/>
  <c r="P97"/>
  <c r="R97" s="1"/>
  <c r="Z96"/>
  <c r="V96"/>
  <c r="AD100" i="18" l="1"/>
  <c r="T103"/>
  <c r="P103"/>
  <c r="R103" s="1"/>
  <c r="O104"/>
  <c r="Q103"/>
  <c r="AC101"/>
  <c r="S102"/>
  <c r="Y101"/>
  <c r="S97" i="16"/>
  <c r="U97" s="1"/>
  <c r="X97"/>
  <c r="AA97"/>
  <c r="W97"/>
  <c r="AB97"/>
  <c r="Z97"/>
  <c r="V97"/>
  <c r="AC96"/>
  <c r="O99"/>
  <c r="P98"/>
  <c r="R98" s="1"/>
  <c r="Q98"/>
  <c r="T98"/>
  <c r="AE95"/>
  <c r="AD95"/>
  <c r="Y96"/>
  <c r="Q104" i="18" l="1"/>
  <c r="O105"/>
  <c r="T104"/>
  <c r="P104"/>
  <c r="R104" s="1"/>
  <c r="S103"/>
  <c r="AD101"/>
  <c r="AC103"/>
  <c r="AC102"/>
  <c r="Y102"/>
  <c r="O100" i="16"/>
  <c r="Q99"/>
  <c r="T99"/>
  <c r="P99"/>
  <c r="R99" s="1"/>
  <c r="AC97"/>
  <c r="W98"/>
  <c r="AB98"/>
  <c r="X98"/>
  <c r="AA98"/>
  <c r="S98"/>
  <c r="U98" s="1"/>
  <c r="Z98"/>
  <c r="V98"/>
  <c r="Y97"/>
  <c r="AE96"/>
  <c r="AD96"/>
  <c r="S104" i="18" l="1"/>
  <c r="Y103"/>
  <c r="AD102"/>
  <c r="Q105"/>
  <c r="O106"/>
  <c r="P105"/>
  <c r="R105" s="1"/>
  <c r="T105"/>
  <c r="Y104"/>
  <c r="Y98" i="16"/>
  <c r="AE98" s="1"/>
  <c r="O101"/>
  <c r="Q100"/>
  <c r="P100"/>
  <c r="R100" s="1"/>
  <c r="T100"/>
  <c r="X99"/>
  <c r="S99"/>
  <c r="U99" s="1"/>
  <c r="W99"/>
  <c r="AB99"/>
  <c r="AA99"/>
  <c r="AE97"/>
  <c r="AD97"/>
  <c r="Z99"/>
  <c r="V99"/>
  <c r="AC98"/>
  <c r="S105" i="18" l="1"/>
  <c r="T106"/>
  <c r="O107"/>
  <c r="P106"/>
  <c r="R106" s="1"/>
  <c r="Q106"/>
  <c r="AD103"/>
  <c r="AC104"/>
  <c r="AD104" s="1"/>
  <c r="AD98" i="16"/>
  <c r="V100"/>
  <c r="Z100"/>
  <c r="AC99"/>
  <c r="O102"/>
  <c r="P101"/>
  <c r="R101" s="1"/>
  <c r="Q101"/>
  <c r="T101"/>
  <c r="S100"/>
  <c r="U100" s="1"/>
  <c r="AB100"/>
  <c r="AA100"/>
  <c r="W100"/>
  <c r="X100"/>
  <c r="Y99"/>
  <c r="S106" i="18" l="1"/>
  <c r="P107"/>
  <c r="R107" s="1"/>
  <c r="Q107"/>
  <c r="T107"/>
  <c r="O108"/>
  <c r="Y105"/>
  <c r="AC105"/>
  <c r="Y100" i="16"/>
  <c r="AE100" s="1"/>
  <c r="AE99"/>
  <c r="AD99"/>
  <c r="O103"/>
  <c r="P102"/>
  <c r="R102" s="1"/>
  <c r="Q102"/>
  <c r="T102"/>
  <c r="S101"/>
  <c r="X101"/>
  <c r="AA101"/>
  <c r="W101"/>
  <c r="AB101"/>
  <c r="AC100"/>
  <c r="V101"/>
  <c r="Z101"/>
  <c r="U101"/>
  <c r="AD100" l="1"/>
  <c r="P108" i="18"/>
  <c r="R108" s="1"/>
  <c r="Q108"/>
  <c r="T108"/>
  <c r="O109"/>
  <c r="Y106"/>
  <c r="S107"/>
  <c r="AD105"/>
  <c r="AC106"/>
  <c r="O104" i="16"/>
  <c r="P103"/>
  <c r="R103" s="1"/>
  <c r="Q103"/>
  <c r="T103"/>
  <c r="S102"/>
  <c r="U102" s="1"/>
  <c r="X102"/>
  <c r="AA102"/>
  <c r="AB102"/>
  <c r="W102"/>
  <c r="Y101"/>
  <c r="Z102"/>
  <c r="V102"/>
  <c r="AC101"/>
  <c r="AD106" i="18" l="1"/>
  <c r="AC107"/>
  <c r="S108"/>
  <c r="O110"/>
  <c r="P109"/>
  <c r="R109" s="1"/>
  <c r="Q109"/>
  <c r="T109"/>
  <c r="Y107"/>
  <c r="AC102" i="16"/>
  <c r="AB103"/>
  <c r="X103"/>
  <c r="W103"/>
  <c r="S103"/>
  <c r="U103" s="1"/>
  <c r="AA103"/>
  <c r="Z103"/>
  <c r="V103"/>
  <c r="O105"/>
  <c r="T104"/>
  <c r="P104"/>
  <c r="R104" s="1"/>
  <c r="Q104"/>
  <c r="AD101"/>
  <c r="AE101"/>
  <c r="Y102"/>
  <c r="AD107" i="18" l="1"/>
  <c r="P110"/>
  <c r="R110" s="1"/>
  <c r="O111"/>
  <c r="T110"/>
  <c r="Q110"/>
  <c r="AC108"/>
  <c r="Y108"/>
  <c r="S109"/>
  <c r="Z104" i="16"/>
  <c r="V104"/>
  <c r="S104"/>
  <c r="U104" s="1"/>
  <c r="AA104"/>
  <c r="X104"/>
  <c r="W104"/>
  <c r="AB104"/>
  <c r="AE102"/>
  <c r="AD102"/>
  <c r="Y103"/>
  <c r="O106"/>
  <c r="T105"/>
  <c r="P105"/>
  <c r="R105" s="1"/>
  <c r="Q105"/>
  <c r="AC103"/>
  <c r="T111" i="18" l="1"/>
  <c r="P111"/>
  <c r="R111" s="1"/>
  <c r="Q111"/>
  <c r="O112"/>
  <c r="AC109"/>
  <c r="Y110"/>
  <c r="S110"/>
  <c r="Y109"/>
  <c r="AD108"/>
  <c r="Y104" i="16"/>
  <c r="AE104" s="1"/>
  <c r="AE103"/>
  <c r="AD103"/>
  <c r="O107"/>
  <c r="P106"/>
  <c r="R106" s="1"/>
  <c r="Q106"/>
  <c r="T106"/>
  <c r="Z105"/>
  <c r="V105"/>
  <c r="S105"/>
  <c r="U105" s="1"/>
  <c r="W105"/>
  <c r="AA105"/>
  <c r="AB105"/>
  <c r="X105"/>
  <c r="AC104"/>
  <c r="S111" i="18" l="1"/>
  <c r="Q112"/>
  <c r="O113"/>
  <c r="T112"/>
  <c r="P112"/>
  <c r="R112" s="1"/>
  <c r="AC110"/>
  <c r="AD110" s="1"/>
  <c r="AD109"/>
  <c r="AC105" i="16"/>
  <c r="AD104"/>
  <c r="O108"/>
  <c r="P107"/>
  <c r="R107" s="1"/>
  <c r="Q107"/>
  <c r="T107"/>
  <c r="V106"/>
  <c r="Z106"/>
  <c r="S106"/>
  <c r="U106" s="1"/>
  <c r="AB106"/>
  <c r="W106"/>
  <c r="AA106"/>
  <c r="X106"/>
  <c r="Y105"/>
  <c r="S112" i="18" l="1"/>
  <c r="Q113"/>
  <c r="O114"/>
  <c r="P113"/>
  <c r="R113" s="1"/>
  <c r="T113"/>
  <c r="Y111"/>
  <c r="AC112"/>
  <c r="AC111"/>
  <c r="X107" i="16"/>
  <c r="AB107"/>
  <c r="S107"/>
  <c r="U107" s="1"/>
  <c r="W107"/>
  <c r="AA107"/>
  <c r="Y106"/>
  <c r="AC106"/>
  <c r="O109"/>
  <c r="Q108"/>
  <c r="T108"/>
  <c r="P108"/>
  <c r="R108" s="1"/>
  <c r="V107"/>
  <c r="Z107"/>
  <c r="AE105"/>
  <c r="AD105"/>
  <c r="S113" i="18" l="1"/>
  <c r="Y112"/>
  <c r="T114"/>
  <c r="Q114"/>
  <c r="O115"/>
  <c r="P114"/>
  <c r="R114" s="1"/>
  <c r="AD111"/>
  <c r="X108" i="16"/>
  <c r="W108"/>
  <c r="S108"/>
  <c r="U108" s="1"/>
  <c r="AB108"/>
  <c r="AA108"/>
  <c r="V108"/>
  <c r="Z108"/>
  <c r="Y107"/>
  <c r="AC107"/>
  <c r="AE106"/>
  <c r="AD106"/>
  <c r="O110"/>
  <c r="P109"/>
  <c r="R109" s="1"/>
  <c r="Q109"/>
  <c r="T109"/>
  <c r="P115" i="18" l="1"/>
  <c r="R115" s="1"/>
  <c r="Q115"/>
  <c r="T115"/>
  <c r="O116"/>
  <c r="AD112"/>
  <c r="S114"/>
  <c r="Y113"/>
  <c r="AC113"/>
  <c r="S109" i="16"/>
  <c r="U109" s="1"/>
  <c r="AB109"/>
  <c r="AA109"/>
  <c r="W109"/>
  <c r="X109"/>
  <c r="AC108"/>
  <c r="O111"/>
  <c r="P110"/>
  <c r="R110" s="1"/>
  <c r="Q110"/>
  <c r="T110"/>
  <c r="Z109"/>
  <c r="V109"/>
  <c r="AE107"/>
  <c r="AD107"/>
  <c r="Y108"/>
  <c r="S115" i="18" l="1"/>
  <c r="AD113"/>
  <c r="Y114"/>
  <c r="AC114"/>
  <c r="P116"/>
  <c r="R116" s="1"/>
  <c r="Q116"/>
  <c r="T116"/>
  <c r="O117"/>
  <c r="Z110" i="16"/>
  <c r="V110"/>
  <c r="Y109"/>
  <c r="O112"/>
  <c r="P111"/>
  <c r="R111" s="1"/>
  <c r="Q111"/>
  <c r="T111"/>
  <c r="S110"/>
  <c r="U110" s="1"/>
  <c r="X110"/>
  <c r="AB110"/>
  <c r="AA110"/>
  <c r="W110"/>
  <c r="AD108"/>
  <c r="AE108"/>
  <c r="AC109"/>
  <c r="S116" i="18" l="1"/>
  <c r="Y115"/>
  <c r="O118"/>
  <c r="P117"/>
  <c r="R117" s="1"/>
  <c r="Q117"/>
  <c r="T117"/>
  <c r="AC115"/>
  <c r="AD114"/>
  <c r="AC110" i="16"/>
  <c r="Y110"/>
  <c r="AB111"/>
  <c r="AA111"/>
  <c r="X111"/>
  <c r="W111"/>
  <c r="S111"/>
  <c r="U111" s="1"/>
  <c r="AE109"/>
  <c r="AD109"/>
  <c r="O113"/>
  <c r="Q112"/>
  <c r="T112"/>
  <c r="P112"/>
  <c r="R112" s="1"/>
  <c r="V111"/>
  <c r="Z111"/>
  <c r="P118" i="18" l="1"/>
  <c r="R118" s="1"/>
  <c r="O119"/>
  <c r="Q118"/>
  <c r="T118"/>
  <c r="AC116"/>
  <c r="Y116"/>
  <c r="AD115"/>
  <c r="S117"/>
  <c r="AE110" i="16"/>
  <c r="AD110"/>
  <c r="O114"/>
  <c r="T113"/>
  <c r="P113"/>
  <c r="R113" s="1"/>
  <c r="Q113"/>
  <c r="S112"/>
  <c r="U112" s="1"/>
  <c r="W112"/>
  <c r="AB112"/>
  <c r="AA112"/>
  <c r="X112"/>
  <c r="Y111"/>
  <c r="Z112"/>
  <c r="V112"/>
  <c r="AC111"/>
  <c r="T119" i="18" l="1"/>
  <c r="P119"/>
  <c r="R119" s="1"/>
  <c r="O120"/>
  <c r="Q119"/>
  <c r="AD116"/>
  <c r="S118"/>
  <c r="Y117"/>
  <c r="AC117"/>
  <c r="Z113" i="16"/>
  <c r="V113"/>
  <c r="U113"/>
  <c r="S113"/>
  <c r="AB113"/>
  <c r="X113"/>
  <c r="W113"/>
  <c r="AA113"/>
  <c r="AC112"/>
  <c r="O115"/>
  <c r="P114"/>
  <c r="R114" s="1"/>
  <c r="Q114"/>
  <c r="T114"/>
  <c r="AE111"/>
  <c r="AD111"/>
  <c r="Y112"/>
  <c r="AD117" i="18" l="1"/>
  <c r="Q120"/>
  <c r="O121"/>
  <c r="T120"/>
  <c r="P120"/>
  <c r="R120" s="1"/>
  <c r="S119"/>
  <c r="AC118"/>
  <c r="Y118"/>
  <c r="Y113" i="16"/>
  <c r="AE113" s="1"/>
  <c r="AC113"/>
  <c r="O116"/>
  <c r="P115"/>
  <c r="R115" s="1"/>
  <c r="T115"/>
  <c r="Q115"/>
  <c r="X114"/>
  <c r="S114"/>
  <c r="U114" s="1"/>
  <c r="W114"/>
  <c r="AB114"/>
  <c r="AA114"/>
  <c r="Z114"/>
  <c r="V114"/>
  <c r="AE112"/>
  <c r="AD112"/>
  <c r="Q121" i="18" l="1"/>
  <c r="O122"/>
  <c r="P121"/>
  <c r="R121" s="1"/>
  <c r="T121"/>
  <c r="AD118"/>
  <c r="Y119"/>
  <c r="AC119"/>
  <c r="S120"/>
  <c r="AD113" i="16"/>
  <c r="Y114"/>
  <c r="AE114" s="1"/>
  <c r="O117"/>
  <c r="T116"/>
  <c r="P116"/>
  <c r="R116" s="1"/>
  <c r="Q116"/>
  <c r="Z115"/>
  <c r="V115"/>
  <c r="AC114"/>
  <c r="AA115"/>
  <c r="X115"/>
  <c r="W115"/>
  <c r="AB115"/>
  <c r="S115"/>
  <c r="U115" s="1"/>
  <c r="S121" i="18" l="1"/>
  <c r="T122"/>
  <c r="Q122"/>
  <c r="P122"/>
  <c r="R122" s="1"/>
  <c r="O123"/>
  <c r="AD119"/>
  <c r="Y120"/>
  <c r="AC120"/>
  <c r="AD114" i="16"/>
  <c r="AC115"/>
  <c r="W116"/>
  <c r="AB116"/>
  <c r="S116"/>
  <c r="U116" s="1"/>
  <c r="X116"/>
  <c r="AA116"/>
  <c r="O118"/>
  <c r="P117"/>
  <c r="R117" s="1"/>
  <c r="Q117"/>
  <c r="T117"/>
  <c r="V116"/>
  <c r="Z116"/>
  <c r="Y115"/>
  <c r="AC122" i="18" l="1"/>
  <c r="AD120"/>
  <c r="P123"/>
  <c r="R123" s="1"/>
  <c r="Q123"/>
  <c r="T123"/>
  <c r="O124"/>
  <c r="S122"/>
  <c r="Y121"/>
  <c r="AC121"/>
  <c r="AC116" i="16"/>
  <c r="S117"/>
  <c r="AB117"/>
  <c r="X117"/>
  <c r="AA117"/>
  <c r="W117"/>
  <c r="AE115"/>
  <c r="AD115"/>
  <c r="Z117"/>
  <c r="U117"/>
  <c r="V117"/>
  <c r="O119"/>
  <c r="P118"/>
  <c r="R118" s="1"/>
  <c r="Q118"/>
  <c r="T118"/>
  <c r="Y116"/>
  <c r="P124" i="18" l="1"/>
  <c r="R124" s="1"/>
  <c r="Q124"/>
  <c r="T124"/>
  <c r="O125"/>
  <c r="AD121"/>
  <c r="S123"/>
  <c r="Y122"/>
  <c r="Y117" i="16"/>
  <c r="AE117" s="1"/>
  <c r="O120"/>
  <c r="Q119"/>
  <c r="T119"/>
  <c r="P119"/>
  <c r="R119" s="1"/>
  <c r="S118"/>
  <c r="U118" s="1"/>
  <c r="AB118"/>
  <c r="AA118"/>
  <c r="X118"/>
  <c r="W118"/>
  <c r="Z118"/>
  <c r="V118"/>
  <c r="AE116"/>
  <c r="AD116"/>
  <c r="AC117"/>
  <c r="Y124" i="18" l="1"/>
  <c r="S124"/>
  <c r="Y123"/>
  <c r="AD122"/>
  <c r="O126"/>
  <c r="P125"/>
  <c r="R125" s="1"/>
  <c r="Q125"/>
  <c r="T125"/>
  <c r="AC123"/>
  <c r="AD117" i="16"/>
  <c r="AC118"/>
  <c r="O121"/>
  <c r="T120"/>
  <c r="P120"/>
  <c r="R120" s="1"/>
  <c r="Q120"/>
  <c r="AB119"/>
  <c r="AA119"/>
  <c r="S119"/>
  <c r="U119" s="1"/>
  <c r="W119"/>
  <c r="X119"/>
  <c r="Y118"/>
  <c r="Z119"/>
  <c r="V119"/>
  <c r="P126" i="18" l="1"/>
  <c r="R126" s="1"/>
  <c r="O127"/>
  <c r="Q126"/>
  <c r="T126"/>
  <c r="AC124"/>
  <c r="AD124" s="1"/>
  <c r="AD123"/>
  <c r="S125"/>
  <c r="AC119" i="16"/>
  <c r="Y119"/>
  <c r="O122"/>
  <c r="T121"/>
  <c r="P121"/>
  <c r="R121" s="1"/>
  <c r="Q121"/>
  <c r="AD118"/>
  <c r="AE118"/>
  <c r="V120"/>
  <c r="Z120"/>
  <c r="S120"/>
  <c r="U120" s="1"/>
  <c r="W120"/>
  <c r="AB120"/>
  <c r="AA120"/>
  <c r="X120"/>
  <c r="S126" i="18" l="1"/>
  <c r="T127"/>
  <c r="P127"/>
  <c r="R127" s="1"/>
  <c r="O128"/>
  <c r="Q127"/>
  <c r="Y125"/>
  <c r="AC125"/>
  <c r="AC120" i="16"/>
  <c r="AE119"/>
  <c r="AD119"/>
  <c r="S121"/>
  <c r="U121" s="1"/>
  <c r="W121"/>
  <c r="AB121"/>
  <c r="AA121"/>
  <c r="X121"/>
  <c r="V121"/>
  <c r="Z121"/>
  <c r="O123"/>
  <c r="Q122"/>
  <c r="T122"/>
  <c r="P122"/>
  <c r="R122" s="1"/>
  <c r="Y120"/>
  <c r="AC127" i="18" l="1"/>
  <c r="AC126"/>
  <c r="AD125"/>
  <c r="Y126"/>
  <c r="S127"/>
  <c r="Q128"/>
  <c r="O129"/>
  <c r="T128"/>
  <c r="P128"/>
  <c r="R128" s="1"/>
  <c r="AC121" i="16"/>
  <c r="O124"/>
  <c r="Q123"/>
  <c r="P123"/>
  <c r="R123" s="1"/>
  <c r="T123"/>
  <c r="Z122"/>
  <c r="V122"/>
  <c r="AD120"/>
  <c r="AE120"/>
  <c r="W122"/>
  <c r="X122"/>
  <c r="AB122"/>
  <c r="AA122"/>
  <c r="S122"/>
  <c r="U122" s="1"/>
  <c r="Y121"/>
  <c r="AD126" i="18" l="1"/>
  <c r="S128"/>
  <c r="Y127"/>
  <c r="AC128"/>
  <c r="Q129"/>
  <c r="O130"/>
  <c r="T129"/>
  <c r="P129"/>
  <c r="R129" s="1"/>
  <c r="O125" i="16"/>
  <c r="Q124"/>
  <c r="P124"/>
  <c r="R124" s="1"/>
  <c r="T124"/>
  <c r="V123"/>
  <c r="Z123"/>
  <c r="AB123"/>
  <c r="W123"/>
  <c r="S123"/>
  <c r="U123" s="1"/>
  <c r="AA123"/>
  <c r="X123"/>
  <c r="AE121"/>
  <c r="AD121"/>
  <c r="AC122"/>
  <c r="Y122"/>
  <c r="Y128" i="18" l="1"/>
  <c r="S129"/>
  <c r="T130"/>
  <c r="Q130"/>
  <c r="O131"/>
  <c r="P130"/>
  <c r="R130" s="1"/>
  <c r="AC129"/>
  <c r="AD127"/>
  <c r="Y123" i="16"/>
  <c r="AA124"/>
  <c r="AB124"/>
  <c r="W124"/>
  <c r="S124"/>
  <c r="U124" s="1"/>
  <c r="X124"/>
  <c r="AC123"/>
  <c r="V124"/>
  <c r="Z124"/>
  <c r="AE122"/>
  <c r="AD122"/>
  <c r="O126"/>
  <c r="T125"/>
  <c r="P125"/>
  <c r="R125" s="1"/>
  <c r="Q125"/>
  <c r="AD128" i="18" l="1"/>
  <c r="P131"/>
  <c r="R131" s="1"/>
  <c r="Q131"/>
  <c r="O132"/>
  <c r="T131"/>
  <c r="Y130"/>
  <c r="S130"/>
  <c r="Y129"/>
  <c r="AE123" i="16"/>
  <c r="AD123"/>
  <c r="AB125"/>
  <c r="S125"/>
  <c r="U125" s="1"/>
  <c r="W125"/>
  <c r="AA125"/>
  <c r="X125"/>
  <c r="O127"/>
  <c r="P126"/>
  <c r="R126" s="1"/>
  <c r="Q126"/>
  <c r="T126"/>
  <c r="V125"/>
  <c r="Z125"/>
  <c r="AC124"/>
  <c r="Y124"/>
  <c r="AD129" i="18" l="1"/>
  <c r="AC130"/>
  <c r="AD130" s="1"/>
  <c r="P132"/>
  <c r="R132" s="1"/>
  <c r="Q132"/>
  <c r="O133"/>
  <c r="T132"/>
  <c r="S131"/>
  <c r="AC125" i="16"/>
  <c r="X126"/>
  <c r="W126"/>
  <c r="AB126"/>
  <c r="S126"/>
  <c r="U126" s="1"/>
  <c r="AA126"/>
  <c r="Z126"/>
  <c r="V126"/>
  <c r="Y125"/>
  <c r="AE124"/>
  <c r="AD124"/>
  <c r="O128"/>
  <c r="P127"/>
  <c r="R127" s="1"/>
  <c r="Q127"/>
  <c r="T127"/>
  <c r="AC131" i="18" l="1"/>
  <c r="O134"/>
  <c r="T133"/>
  <c r="Q133"/>
  <c r="P133"/>
  <c r="R133" s="1"/>
  <c r="Y131"/>
  <c r="S132"/>
  <c r="AE125" i="16"/>
  <c r="AD125"/>
  <c r="O129"/>
  <c r="Q128"/>
  <c r="T128"/>
  <c r="P128"/>
  <c r="R128" s="1"/>
  <c r="AC126"/>
  <c r="AB127"/>
  <c r="AA127"/>
  <c r="X127"/>
  <c r="W127"/>
  <c r="S127"/>
  <c r="U127" s="1"/>
  <c r="Z127"/>
  <c r="V127"/>
  <c r="Y126"/>
  <c r="P134" i="18" l="1"/>
  <c r="R134" s="1"/>
  <c r="Q134"/>
  <c r="T134"/>
  <c r="AD131"/>
  <c r="AC132"/>
  <c r="S133"/>
  <c r="Y132"/>
  <c r="AC127" i="16"/>
  <c r="O130"/>
  <c r="T129"/>
  <c r="P129"/>
  <c r="R129" s="1"/>
  <c r="Q129"/>
  <c r="AE126"/>
  <c r="AD126"/>
  <c r="Y127"/>
  <c r="S128"/>
  <c r="U128" s="1"/>
  <c r="AA128"/>
  <c r="W128"/>
  <c r="X128"/>
  <c r="AB128"/>
  <c r="Z128"/>
  <c r="V128"/>
  <c r="AD132" i="18" l="1"/>
  <c r="S134"/>
  <c r="Y133"/>
  <c r="AC133"/>
  <c r="AC128" i="16"/>
  <c r="Y128"/>
  <c r="O131"/>
  <c r="P130"/>
  <c r="R130" s="1"/>
  <c r="Q130"/>
  <c r="T130"/>
  <c r="Z129"/>
  <c r="V129"/>
  <c r="S129"/>
  <c r="U129" s="1"/>
  <c r="AA129"/>
  <c r="X129"/>
  <c r="AB129"/>
  <c r="W129"/>
  <c r="AE127"/>
  <c r="AD127"/>
  <c r="Y134" i="18" l="1"/>
  <c r="AD133"/>
  <c r="AC134"/>
  <c r="Y129" i="16"/>
  <c r="AE129" s="1"/>
  <c r="S130"/>
  <c r="U130" s="1"/>
  <c r="AB130"/>
  <c r="W130"/>
  <c r="AA130"/>
  <c r="X130"/>
  <c r="V130"/>
  <c r="Z130"/>
  <c r="AD128"/>
  <c r="AE128"/>
  <c r="O132"/>
  <c r="Q131"/>
  <c r="P131"/>
  <c r="R131" s="1"/>
  <c r="T131"/>
  <c r="AC129"/>
  <c r="AD134" i="18" l="1"/>
  <c r="AC130" i="16"/>
  <c r="Y130"/>
  <c r="AE130" s="1"/>
  <c r="AD129"/>
  <c r="AA131"/>
  <c r="S131"/>
  <c r="U131" s="1"/>
  <c r="W131"/>
  <c r="AB131"/>
  <c r="X131"/>
  <c r="O133"/>
  <c r="Q132"/>
  <c r="P132"/>
  <c r="R132" s="1"/>
  <c r="T132"/>
  <c r="V131"/>
  <c r="Z131"/>
  <c r="AD130" l="1"/>
  <c r="S132"/>
  <c r="U132" s="1"/>
  <c r="X132"/>
  <c r="AB132"/>
  <c r="AA132"/>
  <c r="W132"/>
  <c r="AC131"/>
  <c r="Z132"/>
  <c r="V132"/>
  <c r="Y131"/>
  <c r="P133"/>
  <c r="R133" s="1"/>
  <c r="Q133"/>
  <c r="T133"/>
  <c r="AE131" l="1"/>
  <c r="AD131"/>
  <c r="AC132"/>
  <c r="S133"/>
  <c r="U133" s="1"/>
  <c r="X133"/>
  <c r="W133"/>
  <c r="AA133"/>
  <c r="AB133"/>
  <c r="Z133"/>
  <c r="V133"/>
  <c r="Y132"/>
  <c r="Y133" l="1"/>
  <c r="AD133" s="1"/>
  <c r="AC133"/>
  <c r="AD132"/>
  <c r="AE132"/>
  <c r="AE133" l="1"/>
</calcChain>
</file>

<file path=xl/sharedStrings.xml><?xml version="1.0" encoding="utf-8"?>
<sst xmlns="http://schemas.openxmlformats.org/spreadsheetml/2006/main" count="2750" uniqueCount="146">
  <si>
    <t>D</t>
  </si>
  <si>
    <t>inf</t>
  </si>
  <si>
    <t>ind</t>
  </si>
  <si>
    <t>Particle radius</t>
  </si>
  <si>
    <t>Diffusion coefficient</t>
  </si>
  <si>
    <t>Peclet number</t>
  </si>
  <si>
    <t>Interception number</t>
  </si>
  <si>
    <t>from simulation</t>
  </si>
  <si>
    <t>Ui*2*ac/D</t>
  </si>
  <si>
    <t>ap/ac</t>
  </si>
  <si>
    <t>Gravity number</t>
  </si>
  <si>
    <t>Vg/Ui</t>
  </si>
  <si>
    <t>Radius at "infinity" distance from the domain 
of the limiting trajectory for lagrangian simulation</t>
  </si>
  <si>
    <t>Normalized Efficiency</t>
  </si>
  <si>
    <t>Approach velocity: 
water velocity at "infinity" distance from the collector</t>
  </si>
  <si>
    <t>Stokes velocity:
particle velocity due to gravity</t>
  </si>
  <si>
    <t xml:space="preserve">Numerical surface integral </t>
  </si>
  <si>
    <t>LEGEND</t>
  </si>
  <si>
    <t>ADVECTION + GRAVITY (AND NOT) + INTERCEPTION</t>
  </si>
  <si>
    <t>ADVECTION + GRAVITY (AND NOT) + DIFFUSION + INTERCEPTION (AND NOT)</t>
  </si>
  <si>
    <t>ADVECTION + GRAVITY (AND NOT) + DIFFUSION</t>
  </si>
  <si>
    <t>GRAVITY (AND NOT) + DIFFUSION</t>
  </si>
  <si>
    <t>ADVECTION + GRAVITY</t>
  </si>
  <si>
    <t>Parameters</t>
  </si>
  <si>
    <t>Mechanisms</t>
  </si>
  <si>
    <t>i=1</t>
  </si>
  <si>
    <t>i=2</t>
  </si>
  <si>
    <t>i=3</t>
  </si>
  <si>
    <t>i=4</t>
  </si>
  <si>
    <t>i=5</t>
  </si>
  <si>
    <t>i=6</t>
  </si>
  <si>
    <t>i=7</t>
  </si>
  <si>
    <t>Advection 
(A)</t>
  </si>
  <si>
    <t>Gravity
(G)</t>
  </si>
  <si>
    <t>Diffusion
(D)</t>
  </si>
  <si>
    <t>A - G</t>
  </si>
  <si>
    <t>A - D</t>
  </si>
  <si>
    <t>G - D</t>
  </si>
  <si>
    <t>A - D - G</t>
  </si>
  <si>
    <t>Absence 
of 
interception</t>
  </si>
  <si>
    <t>Exponents</t>
  </si>
  <si>
    <t>α</t>
  </si>
  <si>
    <t>β</t>
  </si>
  <si>
    <t>Coefficients</t>
  </si>
  <si>
    <t>Interception</t>
  </si>
  <si>
    <t>γ</t>
  </si>
  <si>
    <t>T</t>
  </si>
  <si>
    <t>Temperature</t>
  </si>
  <si>
    <t>Collector radius</t>
  </si>
  <si>
    <t>Particle density</t>
  </si>
  <si>
    <t>Water density</t>
  </si>
  <si>
    <t>Water viscosity</t>
  </si>
  <si>
    <t>kg/m^3</t>
  </si>
  <si>
    <t>K</t>
  </si>
  <si>
    <t>m</t>
  </si>
  <si>
    <t>Ns/m^2</t>
  </si>
  <si>
    <t>Approach velocity</t>
  </si>
  <si>
    <t>m/s</t>
  </si>
  <si>
    <r>
      <t>N</t>
    </r>
    <r>
      <rPr>
        <vertAlign val="subscript"/>
        <sz val="11"/>
        <color theme="1"/>
        <rFont val="Calibri"/>
        <family val="2"/>
        <scheme val="minor"/>
      </rPr>
      <t>Pe</t>
    </r>
  </si>
  <si>
    <r>
      <t>V</t>
    </r>
    <r>
      <rPr>
        <vertAlign val="subscript"/>
        <sz val="11"/>
        <color theme="1"/>
        <rFont val="Calibri"/>
        <family val="2"/>
        <scheme val="minor"/>
      </rPr>
      <t>g</t>
    </r>
  </si>
  <si>
    <t>Is</t>
  </si>
  <si>
    <t>Ic</t>
  </si>
  <si>
    <t>Inlet concentration</t>
  </si>
  <si>
    <t>mol/m^3</t>
  </si>
  <si>
    <t>1TM</t>
  </si>
  <si>
    <t>2TM</t>
  </si>
  <si>
    <t>3TM</t>
  </si>
  <si>
    <t>Total</t>
  </si>
  <si>
    <t>Inlet 
concentration</t>
  </si>
  <si>
    <t>Is_1TM</t>
  </si>
  <si>
    <t>Is_2TM</t>
  </si>
  <si>
    <t>Is_3TM</t>
  </si>
  <si>
    <t>Ic_1TM</t>
  </si>
  <si>
    <t>Ic_2TM</t>
  </si>
  <si>
    <t>Ic_3TM</t>
  </si>
  <si>
    <t>η  0_MMS</t>
  </si>
  <si>
    <r>
      <rPr>
        <sz val="11"/>
        <color rgb="FFC00000"/>
        <rFont val="Times New Roman"/>
        <family val="1"/>
      </rPr>
      <t>η</t>
    </r>
    <r>
      <rPr>
        <sz val="11"/>
        <color rgb="FFC00000"/>
        <rFont val="Calibri"/>
        <family val="2"/>
        <scheme val="minor"/>
      </rPr>
      <t xml:space="preserve"> N_MMS</t>
    </r>
  </si>
  <si>
    <t>η  0_Yao</t>
  </si>
  <si>
    <t>Efficiency profile VS particle radius</t>
  </si>
  <si>
    <t>Insert values:</t>
  </si>
  <si>
    <t>R_critic</t>
  </si>
  <si>
    <r>
      <rPr>
        <b/>
        <sz val="11"/>
        <color theme="1"/>
        <rFont val="Times New Roman"/>
        <family val="1"/>
      </rPr>
      <t>η</t>
    </r>
    <r>
      <rPr>
        <b/>
        <sz val="11"/>
        <color theme="1"/>
        <rFont val="Calibri"/>
        <family val="2"/>
      </rPr>
      <t>N</t>
    </r>
  </si>
  <si>
    <r>
      <t>N</t>
    </r>
    <r>
      <rPr>
        <vertAlign val="subscript"/>
        <sz val="11"/>
        <color theme="1"/>
        <rFont val="Calibri"/>
        <family val="2"/>
        <scheme val="minor"/>
      </rPr>
      <t>R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</si>
  <si>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p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</si>
  <si>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</si>
  <si>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c</t>
    </r>
  </si>
  <si>
    <r>
      <rPr>
        <b/>
        <sz val="11"/>
        <color theme="1"/>
        <rFont val="Calibri"/>
        <family val="2"/>
      </rPr>
      <t>ρ</t>
    </r>
    <r>
      <rPr>
        <b/>
        <vertAlign val="subscript"/>
        <sz val="11"/>
        <color theme="1"/>
        <rFont val="Calibri"/>
        <family val="2"/>
        <scheme val="minor"/>
      </rPr>
      <t>p</t>
    </r>
  </si>
  <si>
    <r>
      <rPr>
        <b/>
        <sz val="11"/>
        <color theme="1"/>
        <rFont val="Calibri"/>
        <family val="2"/>
      </rPr>
      <t>ρ</t>
    </r>
    <r>
      <rPr>
        <b/>
        <vertAlign val="subscript"/>
        <sz val="11"/>
        <color theme="1"/>
        <rFont val="Calibri"/>
        <family val="2"/>
        <scheme val="minor"/>
      </rPr>
      <t>f</t>
    </r>
  </si>
  <si>
    <t>μ</t>
  </si>
  <si>
    <t>U</t>
  </si>
  <si>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G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</si>
  <si>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g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</si>
  <si>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Pe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</si>
  <si>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R</t>
    </r>
  </si>
  <si>
    <r>
      <rPr>
        <b/>
        <sz val="11"/>
        <color theme="1"/>
        <rFont val="Calibri"/>
        <family val="2"/>
        <scheme val="minor"/>
      </rPr>
      <t>N</t>
    </r>
    <r>
      <rPr>
        <b/>
        <vertAlign val="subscript"/>
        <sz val="11"/>
        <color theme="1"/>
        <rFont val="Calibri"/>
        <family val="2"/>
        <scheme val="minor"/>
      </rPr>
      <t>G</t>
    </r>
  </si>
  <si>
    <t>ηN</t>
  </si>
  <si>
    <r>
      <t>1-</t>
    </r>
    <r>
      <rPr>
        <sz val="11"/>
        <color theme="1"/>
        <rFont val="Times New Roman"/>
        <family val="1"/>
      </rPr>
      <t>α-β</t>
    </r>
  </si>
  <si>
    <r>
      <t>k</t>
    </r>
    <r>
      <rPr>
        <vertAlign val="subscript"/>
        <sz val="11"/>
        <color theme="1"/>
        <rFont val="Calibri"/>
        <family val="2"/>
        <scheme val="minor"/>
      </rPr>
      <t>s1</t>
    </r>
  </si>
  <si>
    <r>
      <t>k</t>
    </r>
    <r>
      <rPr>
        <vertAlign val="subscript"/>
        <sz val="11"/>
        <color theme="1"/>
        <rFont val="Calibri"/>
        <family val="2"/>
        <scheme val="minor"/>
      </rPr>
      <t>c1</t>
    </r>
  </si>
  <si>
    <r>
      <t>k</t>
    </r>
    <r>
      <rPr>
        <vertAlign val="subscript"/>
        <sz val="11"/>
        <color theme="1"/>
        <rFont val="Calibri"/>
        <family val="2"/>
        <scheme val="minor"/>
      </rPr>
      <t>s2</t>
    </r>
  </si>
  <si>
    <r>
      <t>k</t>
    </r>
    <r>
      <rPr>
        <vertAlign val="subscript"/>
        <sz val="11"/>
        <color theme="1"/>
        <rFont val="Calibri"/>
        <family val="2"/>
        <scheme val="minor"/>
      </rPr>
      <t>c2</t>
    </r>
  </si>
  <si>
    <t>Stokes velocity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</si>
  <si>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 xml:space="preserve">g </t>
    </r>
    <r>
      <rPr>
        <b/>
        <sz val="11"/>
        <color theme="1"/>
        <rFont val="Calibri"/>
        <family val="2"/>
        <scheme val="minor"/>
      </rPr>
      <t>= 0</t>
    </r>
  </si>
  <si>
    <t>GRAVITY  + INTERCEPTION</t>
  </si>
  <si>
    <t>GRAVITY (AND NOT) + DIFFUSION + INTERCEPTION</t>
  </si>
  <si>
    <t>n</t>
  </si>
  <si>
    <t>Porosity</t>
  </si>
  <si>
    <t>-</t>
  </si>
  <si>
    <t>As</t>
  </si>
  <si>
    <t>Porosity - parameter</t>
  </si>
  <si>
    <r>
      <rPr>
        <sz val="11"/>
        <color rgb="FFC00000"/>
        <rFont val="Times New Roman"/>
        <family val="1"/>
      </rPr>
      <t>η</t>
    </r>
    <r>
      <rPr>
        <sz val="11"/>
        <color rgb="FFC00000"/>
        <rFont val="Calibri"/>
        <family val="2"/>
        <scheme val="minor"/>
      </rPr>
      <t xml:space="preserve"> N_MMS_R</t>
    </r>
  </si>
  <si>
    <r>
      <t xml:space="preserve">Complete Model 
Porosity </t>
    </r>
    <r>
      <rPr>
        <sz val="11"/>
        <color theme="1"/>
        <rFont val="Times New Roman"/>
        <family val="1"/>
      </rPr>
      <t>≈</t>
    </r>
    <r>
      <rPr>
        <sz val="8.800000000000000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1</t>
    </r>
  </si>
  <si>
    <r>
      <t>Complete Model
Porosity &lt;</t>
    </r>
    <r>
      <rPr>
        <sz val="8.800000000000000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1</t>
    </r>
  </si>
  <si>
    <t>Reduced Model
Porosity &lt; 1</t>
  </si>
  <si>
    <t>η 0_MMS_R</t>
  </si>
  <si>
    <t>Numerical Results - Lagrangian simulations</t>
  </si>
  <si>
    <t>Numerical Results  - Lagrangian simulations</t>
  </si>
  <si>
    <t>Numerical Results  - Eulerian simulations</t>
  </si>
  <si>
    <t>Messina F., Marchisio D.L., Sethi R.</t>
  </si>
  <si>
    <t xml:space="preserve">An extended and total flux normalized correlation equation for predicting single-collector efficiency </t>
  </si>
  <si>
    <t>from simulation
(only for the lagrangian ones)</t>
  </si>
  <si>
    <t>Total particle flux through the cylinder surface</t>
  </si>
  <si>
    <t>Total particle flux on the sphere (collector)</t>
  </si>
  <si>
    <t>Is/Ic</t>
  </si>
  <si>
    <t>250 micron 
for all the simulations</t>
  </si>
  <si>
    <r>
      <t xml:space="preserve">Reduced Model
Porosity </t>
    </r>
    <r>
      <rPr>
        <sz val="11"/>
        <color theme="1"/>
        <rFont val="Times New Roman"/>
        <family val="1"/>
      </rPr>
      <t>≈</t>
    </r>
    <r>
      <rPr>
        <sz val="11"/>
        <color theme="1"/>
        <rFont val="Calibri"/>
        <family val="2"/>
        <scheme val="minor"/>
      </rPr>
      <t xml:space="preserve"> 1</t>
    </r>
  </si>
  <si>
    <t>FITTING RESULTS - Porosity ≈ 1</t>
  </si>
  <si>
    <t>FITTING RESULTS Porosity &lt; 1</t>
  </si>
  <si>
    <t>ʹλ</t>
  </si>
  <si>
    <t>Journal of Colloid and Interface Science - 2015</t>
  </si>
  <si>
    <r>
      <rPr>
        <b/>
        <sz val="11"/>
        <color rgb="FFC00000"/>
        <rFont val="Times New Roman"/>
        <family val="1"/>
      </rPr>
      <t xml:space="preserve">η </t>
    </r>
    <r>
      <rPr>
        <b/>
        <sz val="11"/>
        <color rgb="FFC00000"/>
        <rFont val="Calibri"/>
        <family val="2"/>
        <scheme val="minor"/>
      </rPr>
      <t>N_MMS</t>
    </r>
  </si>
  <si>
    <t>η 0_MMS</t>
  </si>
  <si>
    <r>
      <rPr>
        <b/>
        <u/>
        <sz val="18"/>
        <color rgb="FFFF0000"/>
        <rFont val="Times New Roman"/>
        <family val="1"/>
      </rPr>
      <t>η</t>
    </r>
    <r>
      <rPr>
        <b/>
        <u/>
        <sz val="18"/>
        <color rgb="FFFF0000"/>
        <rFont val="Calibri"/>
        <family val="2"/>
      </rPr>
      <t xml:space="preserve"> </t>
    </r>
    <r>
      <rPr>
        <b/>
        <u/>
        <sz val="18"/>
        <color rgb="FFFF0000"/>
        <rFont val="Calibri"/>
        <family val="2"/>
        <scheme val="minor"/>
      </rPr>
      <t>definition (Eq. 3)</t>
    </r>
  </si>
  <si>
    <t>Efficiency value</t>
  </si>
  <si>
    <r>
      <rPr>
        <b/>
        <sz val="11"/>
        <color rgb="FFC00000"/>
        <rFont val="Times New Roman"/>
        <family val="1"/>
      </rPr>
      <t>η'</t>
    </r>
    <r>
      <rPr>
        <b/>
        <sz val="11"/>
        <color rgb="FFC00000"/>
        <rFont val="Calibri"/>
        <family val="2"/>
        <scheme val="minor"/>
      </rPr>
      <t xml:space="preserve"> N,</t>
    </r>
    <r>
      <rPr>
        <b/>
        <sz val="11"/>
        <color rgb="FFC00000"/>
        <rFont val="Times New Roman"/>
        <family val="1"/>
      </rPr>
      <t>γ</t>
    </r>
    <r>
      <rPr>
        <b/>
        <sz val="11"/>
        <color rgb="FFC00000"/>
        <rFont val="Calibri"/>
        <family val="2"/>
        <scheme val="minor"/>
      </rPr>
      <t>_MMS</t>
    </r>
  </si>
  <si>
    <r>
      <t>η' 0,</t>
    </r>
    <r>
      <rPr>
        <b/>
        <sz val="11"/>
        <color rgb="FFC00000"/>
        <rFont val="Times New Roman"/>
        <family val="1"/>
      </rPr>
      <t>γ</t>
    </r>
    <r>
      <rPr>
        <b/>
        <sz val="11"/>
        <color rgb="FFC00000"/>
        <rFont val="Calibri"/>
        <family val="2"/>
        <scheme val="minor"/>
      </rPr>
      <t>_MMS</t>
    </r>
  </si>
  <si>
    <r>
      <t>η 0,</t>
    </r>
    <r>
      <rPr>
        <sz val="11"/>
        <color rgb="FFC00000"/>
        <rFont val="Times New Roman"/>
        <family val="1"/>
      </rPr>
      <t>γ</t>
    </r>
    <r>
      <rPr>
        <sz val="11"/>
        <color rgb="FFC00000"/>
        <rFont val="Calibri"/>
        <family val="2"/>
        <scheme val="minor"/>
      </rPr>
      <t>_Yao</t>
    </r>
  </si>
  <si>
    <r>
      <rPr>
        <sz val="11"/>
        <color rgb="FFC00000"/>
        <rFont val="Times New Roman"/>
        <family val="1"/>
      </rPr>
      <t xml:space="preserve">η </t>
    </r>
    <r>
      <rPr>
        <sz val="11"/>
        <color rgb="FFC00000"/>
        <rFont val="Calibri"/>
        <family val="2"/>
        <scheme val="minor"/>
      </rPr>
      <t>N,</t>
    </r>
    <r>
      <rPr>
        <sz val="11"/>
        <color rgb="FFC00000"/>
        <rFont val="Times New Roman"/>
        <family val="1"/>
      </rPr>
      <t>γ</t>
    </r>
    <r>
      <rPr>
        <sz val="11"/>
        <color rgb="FFC00000"/>
        <rFont val="Calibri"/>
        <family val="2"/>
        <scheme val="minor"/>
      </rPr>
      <t>_MMS</t>
    </r>
  </si>
  <si>
    <r>
      <t>η 0,</t>
    </r>
    <r>
      <rPr>
        <sz val="11"/>
        <color rgb="FFC00000"/>
        <rFont val="Times New Roman"/>
        <family val="1"/>
      </rPr>
      <t>γ</t>
    </r>
    <r>
      <rPr>
        <sz val="8.8000000000000007"/>
        <color rgb="FFC00000"/>
        <rFont val="Calibri"/>
        <family val="2"/>
      </rPr>
      <t>_</t>
    </r>
    <r>
      <rPr>
        <sz val="11"/>
        <color rgb="FFC00000"/>
        <rFont val="Calibri"/>
        <family val="2"/>
        <scheme val="minor"/>
      </rPr>
      <t>MMS</t>
    </r>
  </si>
  <si>
    <r>
      <rPr>
        <sz val="11"/>
        <color rgb="FFC00000"/>
        <rFont val="Times New Roman"/>
        <family val="1"/>
      </rPr>
      <t>η</t>
    </r>
    <r>
      <rPr>
        <sz val="11"/>
        <color rgb="FFC00000"/>
        <rFont val="Calibri"/>
        <family val="2"/>
        <scheme val="minor"/>
      </rPr>
      <t xml:space="preserve"> N,</t>
    </r>
    <r>
      <rPr>
        <sz val="11"/>
        <color rgb="FFC00000"/>
        <rFont val="Times New Roman"/>
        <family val="1"/>
      </rPr>
      <t>γ</t>
    </r>
    <r>
      <rPr>
        <sz val="11"/>
        <color rgb="FFC00000"/>
        <rFont val="Calibri"/>
        <family val="2"/>
        <scheme val="minor"/>
      </rPr>
      <t>_MMS_R</t>
    </r>
  </si>
  <si>
    <r>
      <t>η 0,</t>
    </r>
    <r>
      <rPr>
        <sz val="11"/>
        <color rgb="FFC00000"/>
        <rFont val="Times New Roman"/>
        <family val="1"/>
      </rPr>
      <t>γ</t>
    </r>
    <r>
      <rPr>
        <sz val="11"/>
        <color rgb="FFC00000"/>
        <rFont val="Calibri"/>
        <family val="2"/>
        <scheme val="minor"/>
      </rPr>
      <t>_MMS_R</t>
    </r>
  </si>
  <si>
    <r>
      <rPr>
        <b/>
        <u/>
        <sz val="18"/>
        <color rgb="FFFF0000"/>
        <rFont val="Times New Roman"/>
        <family val="1"/>
      </rPr>
      <t>η</t>
    </r>
    <r>
      <rPr>
        <b/>
        <u/>
        <vertAlign val="subscript"/>
        <sz val="18"/>
        <color rgb="FFFF0000"/>
        <rFont val="Times New Roman"/>
        <family val="1"/>
      </rPr>
      <t>γ</t>
    </r>
    <r>
      <rPr>
        <b/>
        <u/>
        <sz val="18"/>
        <color rgb="FFFF0000"/>
        <rFont val="Times New Roman"/>
        <family val="1"/>
      </rPr>
      <t xml:space="preserve"> </t>
    </r>
    <r>
      <rPr>
        <b/>
        <u/>
        <sz val="18"/>
        <color rgb="FFFF0000"/>
        <rFont val="Calibri"/>
        <family val="2"/>
        <scheme val="minor"/>
      </rPr>
      <t>definition (Eq. S3)</t>
    </r>
  </si>
  <si>
    <r>
      <t>7.5609/(2-2</t>
    </r>
    <r>
      <rPr>
        <sz val="11"/>
        <color theme="1"/>
        <rFont val="Times New Roman"/>
        <family val="1"/>
      </rPr>
      <t>γ)</t>
    </r>
  </si>
  <si>
    <r>
      <t>4.9534/(2-2</t>
    </r>
    <r>
      <rPr>
        <sz val="11"/>
        <color theme="1"/>
        <rFont val="Times New Roman"/>
        <family val="1"/>
      </rPr>
      <t>γ)</t>
    </r>
  </si>
  <si>
    <r>
      <t>7.5609</t>
    </r>
    <r>
      <rPr>
        <sz val="11"/>
        <color theme="1"/>
        <rFont val="Times New Roman"/>
        <family val="1"/>
      </rPr>
      <t>γ</t>
    </r>
    <r>
      <rPr>
        <vertAlign val="superscript"/>
        <sz val="8.8000000000000007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>/(2-2</t>
    </r>
    <r>
      <rPr>
        <sz val="11"/>
        <color theme="1"/>
        <rFont val="Times New Roman"/>
        <family val="1"/>
      </rPr>
      <t>γ)</t>
    </r>
  </si>
  <si>
    <r>
      <t>4.9534</t>
    </r>
    <r>
      <rPr>
        <sz val="11"/>
        <color theme="1"/>
        <rFont val="Times New Roman"/>
        <family val="1"/>
      </rPr>
      <t>γ</t>
    </r>
    <r>
      <rPr>
        <vertAlign val="superscript"/>
        <sz val="8.8000000000000007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>/(2-2</t>
    </r>
    <r>
      <rPr>
        <sz val="11"/>
        <color theme="1"/>
        <rFont val="Times New Roman"/>
        <family val="1"/>
      </rPr>
      <t>γ)</t>
    </r>
  </si>
</sst>
</file>

<file path=xl/styles.xml><?xml version="1.0" encoding="utf-8"?>
<styleSheet xmlns="http://schemas.openxmlformats.org/spreadsheetml/2006/main">
  <numFmts count="2">
    <numFmt numFmtId="164" formatCode="0.00000E+00"/>
    <numFmt numFmtId="165" formatCode="0.000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C00000"/>
      <name val="Times New Roman"/>
      <family val="1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6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.8000000000000007"/>
      <color theme="1"/>
      <name val="Calibri"/>
      <family val="2"/>
    </font>
    <font>
      <sz val="11"/>
      <color theme="1"/>
      <name val="Calibri"/>
      <family val="2"/>
    </font>
    <font>
      <b/>
      <i/>
      <sz val="24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6"/>
      <color rgb="FFFF0000"/>
      <name val="Times"/>
      <family val="1"/>
    </font>
    <font>
      <b/>
      <sz val="11"/>
      <color rgb="FFC00000"/>
      <name val="Times New Roman"/>
      <family val="1"/>
    </font>
    <font>
      <b/>
      <u/>
      <sz val="18"/>
      <color rgb="FFFF0000"/>
      <name val="Times New Roman"/>
      <family val="1"/>
    </font>
    <font>
      <b/>
      <u/>
      <sz val="18"/>
      <color rgb="FFFF0000"/>
      <name val="Calibri"/>
      <family val="2"/>
    </font>
    <font>
      <sz val="8.8000000000000007"/>
      <color rgb="FFC00000"/>
      <name val="Calibri"/>
      <family val="2"/>
    </font>
    <font>
      <b/>
      <u/>
      <vertAlign val="subscript"/>
      <sz val="18"/>
      <color rgb="FFFF0000"/>
      <name val="Times New Roman"/>
      <family val="1"/>
    </font>
    <font>
      <vertAlign val="superscript"/>
      <sz val="8.8000000000000007"/>
      <color theme="1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11" fontId="0" fillId="0" borderId="0" xfId="0" applyNumberFormat="1"/>
    <xf numFmtId="11" fontId="0" fillId="0" borderId="0" xfId="0" applyNumberFormat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/>
    <xf numFmtId="11" fontId="0" fillId="0" borderId="0" xfId="0" applyNumberFormat="1" applyFill="1"/>
    <xf numFmtId="11" fontId="0" fillId="0" borderId="0" xfId="0" applyNumberFormat="1" applyFill="1" applyAlignment="1">
      <alignment horizontal="center"/>
    </xf>
    <xf numFmtId="11" fontId="0" fillId="33" borderId="0" xfId="0" applyNumberForma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9" fillId="0" borderId="0" xfId="0" applyFont="1" applyAlignment="1"/>
    <xf numFmtId="0" fontId="0" fillId="0" borderId="0" xfId="0" applyAlignment="1"/>
    <xf numFmtId="0" fontId="16" fillId="0" borderId="0" xfId="0" applyFont="1" applyFill="1" applyAlignment="1">
      <alignment horizontal="left"/>
    </xf>
    <xf numFmtId="9" fontId="16" fillId="0" borderId="0" xfId="0" applyNumberFormat="1" applyFont="1" applyFill="1" applyAlignment="1">
      <alignment horizontal="left"/>
    </xf>
    <xf numFmtId="9" fontId="0" fillId="0" borderId="0" xfId="42" applyFont="1" applyFill="1"/>
    <xf numFmtId="11" fontId="0" fillId="0" borderId="0" xfId="42" applyNumberFormat="1" applyFont="1" applyFill="1"/>
    <xf numFmtId="0" fontId="16" fillId="0" borderId="0" xfId="0" applyFont="1" applyAlignment="1">
      <alignment horizontal="center"/>
    </xf>
    <xf numFmtId="1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1" fontId="0" fillId="33" borderId="0" xfId="0" applyNumberFormat="1" applyFill="1" applyAlignment="1">
      <alignment horizontal="center" vertical="center"/>
    </xf>
    <xf numFmtId="11" fontId="0" fillId="0" borderId="0" xfId="0" applyNumberFormat="1" applyFill="1" applyAlignment="1">
      <alignment horizontal="center" vertical="center"/>
    </xf>
    <xf numFmtId="11" fontId="0" fillId="34" borderId="0" xfId="0" applyNumberFormat="1" applyFill="1" applyAlignment="1">
      <alignment horizontal="center" vertical="center"/>
    </xf>
    <xf numFmtId="11" fontId="18" fillId="33" borderId="0" xfId="0" applyNumberFormat="1" applyFont="1" applyFill="1" applyAlignment="1">
      <alignment horizontal="center"/>
    </xf>
    <xf numFmtId="11" fontId="20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/>
    <xf numFmtId="0" fontId="0" fillId="0" borderId="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23" fillId="38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1" fontId="16" fillId="0" borderId="21" xfId="0" applyNumberFormat="1" applyFont="1" applyFill="1" applyBorder="1" applyAlignment="1">
      <alignment horizontal="center" vertical="center"/>
    </xf>
    <xf numFmtId="11" fontId="16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11" fontId="25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5" xfId="0" applyBorder="1"/>
    <xf numFmtId="11" fontId="0" fillId="0" borderId="10" xfId="0" applyNumberFormat="1" applyBorder="1" applyAlignment="1">
      <alignment horizontal="center" vertical="center"/>
    </xf>
    <xf numFmtId="11" fontId="0" fillId="0" borderId="10" xfId="0" applyNumberFormat="1" applyFill="1" applyBorder="1"/>
    <xf numFmtId="11" fontId="24" fillId="0" borderId="10" xfId="0" applyNumberFormat="1" applyFont="1" applyBorder="1"/>
    <xf numFmtId="0" fontId="26" fillId="38" borderId="10" xfId="0" applyFont="1" applyFill="1" applyBorder="1" applyAlignment="1">
      <alignment horizontal="center" vertical="center"/>
    </xf>
    <xf numFmtId="11" fontId="26" fillId="0" borderId="10" xfId="0" applyNumberFormat="1" applyFont="1" applyBorder="1" applyAlignment="1">
      <alignment horizontal="center" vertical="center"/>
    </xf>
    <xf numFmtId="0" fontId="28" fillId="0" borderId="0" xfId="0" applyFont="1"/>
    <xf numFmtId="11" fontId="0" fillId="35" borderId="10" xfId="0" applyNumberFormat="1" applyFill="1" applyBorder="1" applyAlignment="1">
      <alignment horizontal="center" vertical="center"/>
    </xf>
    <xf numFmtId="0" fontId="16" fillId="0" borderId="26" xfId="0" applyFont="1" applyBorder="1"/>
    <xf numFmtId="0" fontId="16" fillId="37" borderId="15" xfId="0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21" fillId="37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165" fontId="0" fillId="36" borderId="10" xfId="0" applyNumberFormat="1" applyFont="1" applyFill="1" applyBorder="1" applyAlignment="1">
      <alignment horizontal="center"/>
    </xf>
    <xf numFmtId="0" fontId="16" fillId="0" borderId="27" xfId="0" applyFont="1" applyBorder="1"/>
    <xf numFmtId="0" fontId="16" fillId="0" borderId="28" xfId="0" applyFont="1" applyBorder="1"/>
    <xf numFmtId="0" fontId="16" fillId="0" borderId="29" xfId="0" applyFont="1" applyBorder="1"/>
    <xf numFmtId="0" fontId="16" fillId="0" borderId="0" xfId="0" applyFont="1" applyBorder="1"/>
    <xf numFmtId="0" fontId="16" fillId="0" borderId="30" xfId="0" applyFont="1" applyBorder="1"/>
    <xf numFmtId="0" fontId="16" fillId="37" borderId="10" xfId="0" applyFont="1" applyFill="1" applyBorder="1" applyAlignment="1">
      <alignment horizontal="center" vertical="center" wrapText="1"/>
    </xf>
    <xf numFmtId="0" fontId="16" fillId="37" borderId="16" xfId="0" applyFont="1" applyFill="1" applyBorder="1" applyAlignment="1">
      <alignment horizontal="center" vertical="center"/>
    </xf>
    <xf numFmtId="11" fontId="16" fillId="37" borderId="10" xfId="0" applyNumberFormat="1" applyFont="1" applyFill="1" applyBorder="1" applyAlignment="1">
      <alignment horizontal="center" vertical="center"/>
    </xf>
    <xf numFmtId="1" fontId="16" fillId="37" borderId="10" xfId="0" applyNumberFormat="1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/>
    </xf>
    <xf numFmtId="11" fontId="16" fillId="37" borderId="18" xfId="0" applyNumberFormat="1" applyFont="1" applyFill="1" applyBorder="1" applyAlignment="1">
      <alignment vertical="center"/>
    </xf>
    <xf numFmtId="0" fontId="16" fillId="37" borderId="1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1" fontId="16" fillId="37" borderId="18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2" fontId="0" fillId="0" borderId="0" xfId="0" applyNumberFormat="1" applyFill="1" applyAlignment="1">
      <alignment horizontal="left"/>
    </xf>
    <xf numFmtId="165" fontId="18" fillId="36" borderId="10" xfId="0" applyNumberFormat="1" applyFont="1" applyFill="1" applyBorder="1" applyAlignment="1">
      <alignment horizontal="center"/>
    </xf>
    <xf numFmtId="0" fontId="24" fillId="38" borderId="34" xfId="0" applyFont="1" applyFill="1" applyBorder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26" fillId="38" borderId="34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0" fontId="16" fillId="37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1" fontId="26" fillId="0" borderId="10" xfId="0" applyNumberFormat="1" applyFont="1" applyBorder="1" applyAlignment="1">
      <alignment horizont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36" borderId="10" xfId="0" applyFont="1" applyFill="1" applyBorder="1" applyAlignment="1">
      <alignment horizontal="center" vertical="center"/>
    </xf>
    <xf numFmtId="0" fontId="41" fillId="0" borderId="0" xfId="0" applyFont="1"/>
    <xf numFmtId="0" fontId="0" fillId="0" borderId="16" xfId="0" applyBorder="1" applyAlignment="1">
      <alignment horizontal="center" vertical="center" wrapText="1"/>
    </xf>
    <xf numFmtId="11" fontId="24" fillId="0" borderId="10" xfId="0" applyNumberFormat="1" applyFont="1" applyBorder="1" applyAlignment="1">
      <alignment horizontal="center"/>
    </xf>
    <xf numFmtId="11" fontId="0" fillId="0" borderId="10" xfId="0" applyNumberFormat="1" applyFill="1" applyBorder="1" applyAlignment="1">
      <alignment horizontal="center"/>
    </xf>
    <xf numFmtId="0" fontId="30" fillId="35" borderId="10" xfId="0" applyFont="1" applyFill="1" applyBorder="1" applyAlignment="1">
      <alignment horizontal="center" vertical="center"/>
    </xf>
    <xf numFmtId="0" fontId="0" fillId="35" borderId="10" xfId="0" applyFont="1" applyFill="1" applyBorder="1"/>
    <xf numFmtId="0" fontId="0" fillId="35" borderId="10" xfId="0" applyFont="1" applyFill="1" applyBorder="1" applyAlignment="1">
      <alignment horizontal="center" vertical="center"/>
    </xf>
    <xf numFmtId="11" fontId="25" fillId="0" borderId="24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11" fontId="16" fillId="0" borderId="41" xfId="0" applyNumberFormat="1" applyFont="1" applyFill="1" applyBorder="1" applyAlignment="1">
      <alignment horizontal="center" vertical="center"/>
    </xf>
    <xf numFmtId="11" fontId="35" fillId="0" borderId="41" xfId="0" applyNumberFormat="1" applyFont="1" applyFill="1" applyBorder="1" applyAlignment="1">
      <alignment horizontal="center" vertical="center"/>
    </xf>
    <xf numFmtId="11" fontId="35" fillId="0" borderId="42" xfId="0" applyNumberFormat="1" applyFont="1" applyFill="1" applyBorder="1" applyAlignment="1">
      <alignment horizontal="center" vertical="center"/>
    </xf>
    <xf numFmtId="165" fontId="0" fillId="36" borderId="10" xfId="0" applyNumberFormat="1" applyFont="1" applyFill="1" applyBorder="1" applyAlignment="1">
      <alignment horizontal="center" vertical="center"/>
    </xf>
    <xf numFmtId="165" fontId="0" fillId="36" borderId="10" xfId="0" quotePrefix="1" applyNumberFormat="1" applyFill="1" applyBorder="1" applyAlignment="1">
      <alignment horizontal="center" vertical="center"/>
    </xf>
    <xf numFmtId="165" fontId="18" fillId="36" borderId="10" xfId="0" applyNumberFormat="1" applyFont="1" applyFill="1" applyBorder="1" applyAlignment="1">
      <alignment horizontal="center" vertical="center"/>
    </xf>
    <xf numFmtId="0" fontId="14" fillId="0" borderId="43" xfId="0" applyFont="1" applyFill="1" applyBorder="1"/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1" fontId="35" fillId="0" borderId="22" xfId="0" applyNumberFormat="1" applyFont="1" applyFill="1" applyBorder="1" applyAlignment="1">
      <alignment horizontal="center" vertical="center"/>
    </xf>
    <xf numFmtId="11" fontId="35" fillId="0" borderId="23" xfId="0" applyNumberFormat="1" applyFont="1" applyFill="1" applyBorder="1" applyAlignment="1">
      <alignment horizontal="center" vertical="center"/>
    </xf>
    <xf numFmtId="11" fontId="35" fillId="0" borderId="24" xfId="0" applyNumberFormat="1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38" xfId="0" applyFont="1" applyFill="1" applyBorder="1" applyAlignment="1">
      <alignment horizontal="center" vertical="center"/>
    </xf>
    <xf numFmtId="0" fontId="0" fillId="36" borderId="39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2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3806399574021533"/>
          <c:y val="3.4227494186389019E-2"/>
          <c:w val="0.66159075678784662"/>
          <c:h val="0.83511297191820721"/>
        </c:manualLayout>
      </c:layout>
      <c:scatterChart>
        <c:scatterStyle val="smoothMarker"/>
        <c:ser>
          <c:idx val="13"/>
          <c:order val="0"/>
          <c:tx>
            <c:strRef>
              <c:f>'Worksheet n=1 - Eta'!$AD$29</c:f>
              <c:strCache>
                <c:ptCount val="1"/>
                <c:pt idx="0">
                  <c:v>η N_MMS</c:v>
                </c:pt>
              </c:strCache>
            </c:strRef>
          </c:tx>
          <c:spPr>
            <a:ln>
              <a:solidFill>
                <a:srgbClr val="FF33CC"/>
              </a:solidFill>
            </a:ln>
          </c:spPr>
          <c:marker>
            <c:symbol val="diamond"/>
            <c:size val="10"/>
            <c:spPr>
              <a:solidFill>
                <a:srgbClr val="FF33CC"/>
              </a:solidFill>
            </c:spPr>
          </c:marker>
          <c:xVal>
            <c:numRef>
              <c:f>'Worksheet n=1 - Eta'!$O$30:$O$134</c:f>
              <c:numCache>
                <c:formatCode>0.00E+00</c:formatCode>
                <c:ptCount val="105"/>
                <c:pt idx="0">
                  <c:v>5.0000000000000003E-10</c:v>
                </c:pt>
                <c:pt idx="1">
                  <c:v>5.5000000000000007E-10</c:v>
                </c:pt>
                <c:pt idx="2">
                  <c:v>6.0500000000000008E-10</c:v>
                </c:pt>
                <c:pt idx="3">
                  <c:v>6.6550000000000013E-10</c:v>
                </c:pt>
                <c:pt idx="4">
                  <c:v>7.3205000000000018E-10</c:v>
                </c:pt>
                <c:pt idx="5">
                  <c:v>8.0525500000000023E-10</c:v>
                </c:pt>
                <c:pt idx="6">
                  <c:v>8.8578050000000028E-10</c:v>
                </c:pt>
                <c:pt idx="7">
                  <c:v>9.743585500000003E-10</c:v>
                </c:pt>
                <c:pt idx="8">
                  <c:v>1.0717944050000004E-9</c:v>
                </c:pt>
                <c:pt idx="9">
                  <c:v>1.1789738455000005E-9</c:v>
                </c:pt>
                <c:pt idx="10">
                  <c:v>1.2968712300500006E-9</c:v>
                </c:pt>
                <c:pt idx="11">
                  <c:v>1.4265583530550007E-9</c:v>
                </c:pt>
                <c:pt idx="12">
                  <c:v>1.569214188360501E-9</c:v>
                </c:pt>
                <c:pt idx="13">
                  <c:v>1.7261356071965512E-9</c:v>
                </c:pt>
                <c:pt idx="14">
                  <c:v>1.8987491679162064E-9</c:v>
                </c:pt>
                <c:pt idx="15">
                  <c:v>2.0886240847078271E-9</c:v>
                </c:pt>
                <c:pt idx="16">
                  <c:v>2.2974864931786098E-9</c:v>
                </c:pt>
                <c:pt idx="17">
                  <c:v>2.5272351424964711E-9</c:v>
                </c:pt>
                <c:pt idx="18">
                  <c:v>2.7799586567461186E-9</c:v>
                </c:pt>
                <c:pt idx="19">
                  <c:v>3.0579545224207309E-9</c:v>
                </c:pt>
                <c:pt idx="20">
                  <c:v>3.363749974662804E-9</c:v>
                </c:pt>
                <c:pt idx="21">
                  <c:v>3.7001249721290846E-9</c:v>
                </c:pt>
                <c:pt idx="22">
                  <c:v>4.0701374693419934E-9</c:v>
                </c:pt>
                <c:pt idx="23">
                  <c:v>4.4771512162761934E-9</c:v>
                </c:pt>
                <c:pt idx="24">
                  <c:v>4.9248663379038135E-9</c:v>
                </c:pt>
                <c:pt idx="25">
                  <c:v>5.4173529716941953E-9</c:v>
                </c:pt>
                <c:pt idx="26">
                  <c:v>5.9590882688636154E-9</c:v>
                </c:pt>
                <c:pt idx="27">
                  <c:v>6.5549970957499771E-9</c:v>
                </c:pt>
                <c:pt idx="28">
                  <c:v>7.2104968053249753E-9</c:v>
                </c:pt>
                <c:pt idx="29">
                  <c:v>7.9315464858574736E-9</c:v>
                </c:pt>
                <c:pt idx="30">
                  <c:v>8.7247011344432211E-9</c:v>
                </c:pt>
                <c:pt idx="31">
                  <c:v>9.5971712478875435E-9</c:v>
                </c:pt>
                <c:pt idx="32">
                  <c:v>1.0556888372676299E-8</c:v>
                </c:pt>
                <c:pt idx="33">
                  <c:v>1.1612577209943931E-8</c:v>
                </c:pt>
                <c:pt idx="34">
                  <c:v>1.2773834930938324E-8</c:v>
                </c:pt>
                <c:pt idx="35">
                  <c:v>1.4051218424032157E-8</c:v>
                </c:pt>
                <c:pt idx="36">
                  <c:v>1.5456340266435374E-8</c:v>
                </c:pt>
                <c:pt idx="37">
                  <c:v>1.7001974293078913E-8</c:v>
                </c:pt>
                <c:pt idx="38">
                  <c:v>1.8702171722386804E-8</c:v>
                </c:pt>
                <c:pt idx="39">
                  <c:v>2.0572388894625487E-8</c:v>
                </c:pt>
                <c:pt idx="40">
                  <c:v>2.2629627784088038E-8</c:v>
                </c:pt>
                <c:pt idx="41">
                  <c:v>2.4892590562496844E-8</c:v>
                </c:pt>
                <c:pt idx="42">
                  <c:v>2.7381849618746532E-8</c:v>
                </c:pt>
                <c:pt idx="43">
                  <c:v>3.0120034580621185E-8</c:v>
                </c:pt>
                <c:pt idx="44">
                  <c:v>3.3132038038683307E-8</c:v>
                </c:pt>
                <c:pt idx="45">
                  <c:v>3.6445241842551641E-8</c:v>
                </c:pt>
                <c:pt idx="46">
                  <c:v>4.0089766026806808E-8</c:v>
                </c:pt>
                <c:pt idx="47">
                  <c:v>4.4098742629487491E-8</c:v>
                </c:pt>
                <c:pt idx="48">
                  <c:v>4.850861689243624E-8</c:v>
                </c:pt>
                <c:pt idx="49">
                  <c:v>5.3359478581679867E-8</c:v>
                </c:pt>
                <c:pt idx="50">
                  <c:v>5.8695426439847858E-8</c:v>
                </c:pt>
                <c:pt idx="51">
                  <c:v>6.4564969083832654E-8</c:v>
                </c:pt>
                <c:pt idx="52">
                  <c:v>7.102146599221592E-8</c:v>
                </c:pt>
                <c:pt idx="53">
                  <c:v>7.8123612591437514E-8</c:v>
                </c:pt>
                <c:pt idx="54">
                  <c:v>8.5935973850581278E-8</c:v>
                </c:pt>
                <c:pt idx="55">
                  <c:v>9.452957123563941E-8</c:v>
                </c:pt>
                <c:pt idx="56">
                  <c:v>1.0398252835920336E-7</c:v>
                </c:pt>
                <c:pt idx="57">
                  <c:v>1.1438078119512371E-7</c:v>
                </c:pt>
                <c:pt idx="58">
                  <c:v>1.2581885931463609E-7</c:v>
                </c:pt>
                <c:pt idx="59">
                  <c:v>1.384007452460997E-7</c:v>
                </c:pt>
                <c:pt idx="60">
                  <c:v>1.5224081977070969E-7</c:v>
                </c:pt>
                <c:pt idx="61">
                  <c:v>1.6746490174778068E-7</c:v>
                </c:pt>
                <c:pt idx="62">
                  <c:v>1.8421139192255877E-7</c:v>
                </c:pt>
                <c:pt idx="63">
                  <c:v>2.0263253111481466E-7</c:v>
                </c:pt>
                <c:pt idx="64">
                  <c:v>2.2289578422629615E-7</c:v>
                </c:pt>
                <c:pt idx="65">
                  <c:v>2.4518536264892581E-7</c:v>
                </c:pt>
                <c:pt idx="66">
                  <c:v>2.6970389891381842E-7</c:v>
                </c:pt>
                <c:pt idx="67">
                  <c:v>2.9667428880520028E-7</c:v>
                </c:pt>
                <c:pt idx="68">
                  <c:v>3.2634171768572032E-7</c:v>
                </c:pt>
                <c:pt idx="69">
                  <c:v>3.5897588945429238E-7</c:v>
                </c:pt>
                <c:pt idx="70">
                  <c:v>3.9487347839972163E-7</c:v>
                </c:pt>
                <c:pt idx="71">
                  <c:v>4.3436082623969382E-7</c:v>
                </c:pt>
                <c:pt idx="72">
                  <c:v>4.7779690886366329E-7</c:v>
                </c:pt>
                <c:pt idx="73">
                  <c:v>5.255765997500297E-7</c:v>
                </c:pt>
                <c:pt idx="74">
                  <c:v>5.7813425972503267E-7</c:v>
                </c:pt>
                <c:pt idx="75">
                  <c:v>6.3594768569753597E-7</c:v>
                </c:pt>
                <c:pt idx="76">
                  <c:v>6.995424542672896E-7</c:v>
                </c:pt>
                <c:pt idx="77">
                  <c:v>7.6949669969401866E-7</c:v>
                </c:pt>
                <c:pt idx="78">
                  <c:v>8.4644636966342058E-7</c:v>
                </c:pt>
                <c:pt idx="79">
                  <c:v>9.310910066297627E-7</c:v>
                </c:pt>
                <c:pt idx="80">
                  <c:v>1.024200107292739E-6</c:v>
                </c:pt>
                <c:pt idx="81">
                  <c:v>1.126620118022013E-6</c:v>
                </c:pt>
                <c:pt idx="82">
                  <c:v>1.2392821298242143E-6</c:v>
                </c:pt>
                <c:pt idx="83">
                  <c:v>1.3632103428066358E-6</c:v>
                </c:pt>
                <c:pt idx="84">
                  <c:v>1.4995313770872995E-6</c:v>
                </c:pt>
                <c:pt idx="85">
                  <c:v>1.6494845147960295E-6</c:v>
                </c:pt>
                <c:pt idx="86">
                  <c:v>1.8144329662756327E-6</c:v>
                </c:pt>
                <c:pt idx="87">
                  <c:v>1.9958762629031962E-6</c:v>
                </c:pt>
                <c:pt idx="88">
                  <c:v>2.1954638891935159E-6</c:v>
                </c:pt>
                <c:pt idx="89">
                  <c:v>2.4150102781128675E-6</c:v>
                </c:pt>
                <c:pt idx="90">
                  <c:v>2.6565113059241546E-6</c:v>
                </c:pt>
                <c:pt idx="91">
                  <c:v>2.9221624365165701E-6</c:v>
                </c:pt>
                <c:pt idx="92">
                  <c:v>3.2143786801682274E-6</c:v>
                </c:pt>
                <c:pt idx="93">
                  <c:v>3.5358165481850504E-6</c:v>
                </c:pt>
                <c:pt idx="94">
                  <c:v>3.8893982030035558E-6</c:v>
                </c:pt>
                <c:pt idx="95">
                  <c:v>4.2783380233039118E-6</c:v>
                </c:pt>
                <c:pt idx="96">
                  <c:v>4.7061718256343037E-6</c:v>
                </c:pt>
                <c:pt idx="97">
                  <c:v>5.1767890081977348E-6</c:v>
                </c:pt>
                <c:pt idx="98">
                  <c:v>5.6944679090175088E-6</c:v>
                </c:pt>
                <c:pt idx="99">
                  <c:v>6.2639146999192598E-6</c:v>
                </c:pt>
                <c:pt idx="100">
                  <c:v>6.8903061699111861E-6</c:v>
                </c:pt>
                <c:pt idx="101">
                  <c:v>7.5793367869023051E-6</c:v>
                </c:pt>
                <c:pt idx="102">
                  <c:v>8.3372704655925357E-6</c:v>
                </c:pt>
                <c:pt idx="103">
                  <c:v>9.1709975121517894E-6</c:v>
                </c:pt>
                <c:pt idx="104">
                  <c:v>1.0000000000000001E-5</c:v>
                </c:pt>
              </c:numCache>
            </c:numRef>
          </c:xVal>
          <c:yVal>
            <c:numRef>
              <c:f>'Worksheet n=1 - Eta'!$AD$30:$AD$134</c:f>
              <c:numCache>
                <c:formatCode>0.00E+00</c:formatCode>
                <c:ptCount val="105"/>
                <c:pt idx="0">
                  <c:v>0.90275390006837575</c:v>
                </c:pt>
                <c:pt idx="1">
                  <c:v>0.8950375404099461</c:v>
                </c:pt>
                <c:pt idx="2">
                  <c:v>0.88681186813912249</c:v>
                </c:pt>
                <c:pt idx="3">
                  <c:v>0.87805775455724289</c:v>
                </c:pt>
                <c:pt idx="4">
                  <c:v>0.86875741382068894</c:v>
                </c:pt>
                <c:pt idx="5">
                  <c:v>0.85889473809699124</c:v>
                </c:pt>
                <c:pt idx="6">
                  <c:v>0.84845565048207428</c:v>
                </c:pt>
                <c:pt idx="7">
                  <c:v>0.83742847049090552</c:v>
                </c:pt>
                <c:pt idx="8">
                  <c:v>0.82580428566929975</c:v>
                </c:pt>
                <c:pt idx="9">
                  <c:v>0.81357732162426422</c:v>
                </c:pt>
                <c:pt idx="10">
                  <c:v>0.800745301599606</c:v>
                </c:pt>
                <c:pt idx="11">
                  <c:v>0.78730978570825438</c:v>
                </c:pt>
                <c:pt idx="12">
                  <c:v>0.7732764791552118</c:v>
                </c:pt>
                <c:pt idx="13">
                  <c:v>0.75865549832975943</c:v>
                </c:pt>
                <c:pt idx="14">
                  <c:v>0.74346158359295367</c:v>
                </c:pt>
                <c:pt idx="15">
                  <c:v>0.7277142480059795</c:v>
                </c:pt>
                <c:pt idx="16">
                  <c:v>0.71143785218719291</c:v>
                </c:pt>
                <c:pt idx="17">
                  <c:v>0.69466159697511431</c:v>
                </c:pt>
                <c:pt idx="18">
                  <c:v>0.67741942760293272</c:v>
                </c:pt>
                <c:pt idx="19">
                  <c:v>0.65974984561181227</c:v>
                </c:pt>
                <c:pt idx="20">
                  <c:v>0.64169562766122423</c:v>
                </c:pt>
                <c:pt idx="21">
                  <c:v>0.62330345361344841</c:v>
                </c:pt>
                <c:pt idx="22">
                  <c:v>0.60462344962400494</c:v>
                </c:pt>
                <c:pt idx="23">
                  <c:v>0.58570865528584015</c:v>
                </c:pt>
                <c:pt idx="24">
                  <c:v>0.56661442696936426</c:v>
                </c:pt>
                <c:pt idx="25">
                  <c:v>0.54739779219483475</c:v>
                </c:pt>
                <c:pt idx="26">
                  <c:v>0.5281167720106289</c:v>
                </c:pt>
                <c:pt idx="27">
                  <c:v>0.50882968980755217</c:v>
                </c:pt>
                <c:pt idx="28">
                  <c:v>0.48959448569818281</c:v>
                </c:pt>
                <c:pt idx="29">
                  <c:v>0.47046805550707615</c:v>
                </c:pt>
                <c:pt idx="30">
                  <c:v>0.45150563258348037</c:v>
                </c:pt>
                <c:pt idx="31">
                  <c:v>0.43276022914672629</c:v>
                </c:pt>
                <c:pt idx="32">
                  <c:v>0.4142821518344682</c:v>
                </c:pt>
                <c:pt idx="33">
                  <c:v>0.39611860370815244</c:v>
                </c:pt>
                <c:pt idx="34">
                  <c:v>0.37831338236166345</c:v>
                </c:pt>
                <c:pt idx="35">
                  <c:v>0.36090668116715496</c:v>
                </c:pt>
                <c:pt idx="36">
                  <c:v>0.34393499825831847</c:v>
                </c:pt>
                <c:pt idx="37">
                  <c:v>0.32743115575819537</c:v>
                </c:pt>
                <c:pt idx="38">
                  <c:v>0.31142443014061133</c:v>
                </c:pt>
                <c:pt idx="39">
                  <c:v>0.29594079357213349</c:v>
                </c:pt>
                <c:pt idx="40">
                  <c:v>0.28100326567919864</c:v>
                </c:pt>
                <c:pt idx="41">
                  <c:v>0.26663237544954649</c:v>
                </c:pt>
                <c:pt idx="42">
                  <c:v>0.25284673389796997</c:v>
                </c:pt>
                <c:pt idx="43">
                  <c:v>0.23966371965615688</c:v>
                </c:pt>
                <c:pt idx="44">
                  <c:v>0.22710028169787833</c:v>
                </c:pt>
                <c:pt idx="45">
                  <c:v>0.21517386585054113</c:v>
                </c:pt>
                <c:pt idx="46">
                  <c:v>0.20390347437940198</c:v>
                </c:pt>
                <c:pt idx="47">
                  <c:v>0.19331087048702317</c:v>
                </c:pt>
                <c:pt idx="48">
                  <c:v>0.18342194165769718</c:v>
                </c:pt>
                <c:pt idx="49">
                  <c:v>0.17426823683966444</c:v>
                </c:pt>
                <c:pt idx="50">
                  <c:v>0.16588869171139356</c:v>
                </c:pt>
                <c:pt idx="51">
                  <c:v>0.15833155262123594</c:v>
                </c:pt>
                <c:pt idx="52">
                  <c:v>0.15165650170723227</c:v>
                </c:pt>
                <c:pt idx="53">
                  <c:v>0.14593697116186333</c:v>
                </c:pt>
                <c:pt idx="54">
                  <c:v>0.14126261096855372</c:v>
                </c:pt>
                <c:pt idx="55">
                  <c:v>0.13774183844852539</c:v>
                </c:pt>
                <c:pt idx="56">
                  <c:v>0.1355043458864171</c:v>
                </c:pt>
                <c:pt idx="57">
                  <c:v>0.13470337057714807</c:v>
                </c:pt>
                <c:pt idx="58">
                  <c:v>0.13551743697431798</c:v>
                </c:pt>
                <c:pt idx="59">
                  <c:v>0.13815116293476187</c:v>
                </c:pt>
                <c:pt idx="60">
                  <c:v>0.14283458638791208</c:v>
                </c:pt>
                <c:pt idx="61">
                  <c:v>0.14982032939998566</c:v>
                </c:pt>
                <c:pt idx="62">
                  <c:v>0.15937780189388898</c:v>
                </c:pt>
                <c:pt idx="63">
                  <c:v>0.17178360416142768</c:v>
                </c:pt>
                <c:pt idx="64">
                  <c:v>0.18730738292867075</c:v>
                </c:pt>
                <c:pt idx="65">
                  <c:v>0.20619271176620771</c:v>
                </c:pt>
                <c:pt idx="66">
                  <c:v>0.22863318036715527</c:v>
                </c:pt>
                <c:pt idx="67">
                  <c:v>0.25474482507902718</c:v>
                </c:pt>
                <c:pt idx="68">
                  <c:v>0.28453725853560674</c:v>
                </c:pt>
                <c:pt idx="69">
                  <c:v>0.31788715769153691</c:v>
                </c:pt>
                <c:pt idx="70">
                  <c:v>0.35451878138527571</c:v>
                </c:pt>
                <c:pt idx="71">
                  <c:v>0.39399643793432676</c:v>
                </c:pt>
                <c:pt idx="72">
                  <c:v>0.43573288834191398</c:v>
                </c:pt>
                <c:pt idx="73">
                  <c:v>0.47901540973008988</c:v>
                </c:pt>
                <c:pt idx="74">
                  <c:v>0.52304798905321037</c:v>
                </c:pt>
                <c:pt idx="75">
                  <c:v>0.56700468977460783</c:v>
                </c:pt>
                <c:pt idx="76">
                  <c:v>0.610086693744749</c:v>
                </c:pt>
                <c:pt idx="77">
                  <c:v>0.6515747276081082</c:v>
                </c:pt>
                <c:pt idx="78">
                  <c:v>0.69086980007708321</c:v>
                </c:pt>
                <c:pt idx="79">
                  <c:v>0.72751794622591714</c:v>
                </c:pt>
                <c:pt idx="80">
                  <c:v>0.76121805087631622</c:v>
                </c:pt>
                <c:pt idx="81">
                  <c:v>0.79181480254430225</c:v>
                </c:pt>
                <c:pt idx="82">
                  <c:v>0.81928073882300623</c:v>
                </c:pt>
                <c:pt idx="83">
                  <c:v>0.84369199751024415</c:v>
                </c:pt>
                <c:pt idx="84">
                  <c:v>0.86520200635944822</c:v>
                </c:pt>
                <c:pt idx="85">
                  <c:v>0.8840163495423693</c:v>
                </c:pt>
                <c:pt idx="86">
                  <c:v>0.90037086183041604</c:v>
                </c:pt>
                <c:pt idx="87">
                  <c:v>0.91451392376299967</c:v>
                </c:pt>
                <c:pt idx="88">
                  <c:v>0.92669311537644361</c:v>
                </c:pt>
                <c:pt idx="89">
                  <c:v>0.93714586445536785</c:v>
                </c:pt>
                <c:pt idx="90">
                  <c:v>0.94609345755402752</c:v>
                </c:pt>
                <c:pt idx="91">
                  <c:v>0.95373769925106155</c:v>
                </c:pt>
                <c:pt idx="92">
                  <c:v>0.96025953800928676</c:v>
                </c:pt>
                <c:pt idx="93">
                  <c:v>0.9658190699205973</c:v>
                </c:pt>
                <c:pt idx="94">
                  <c:v>0.97055644596543134</c:v>
                </c:pt>
                <c:pt idx="95">
                  <c:v>0.97459332090967521</c:v>
                </c:pt>
                <c:pt idx="96">
                  <c:v>0.97803458069787452</c:v>
                </c:pt>
                <c:pt idx="97">
                  <c:v>0.98097016576165252</c:v>
                </c:pt>
                <c:pt idx="98">
                  <c:v>0.98347686997693651</c:v>
                </c:pt>
                <c:pt idx="99">
                  <c:v>0.98562004116791657</c:v>
                </c:pt>
                <c:pt idx="100">
                  <c:v>0.98745514196462181</c:v>
                </c:pt>
                <c:pt idx="101">
                  <c:v>0.98902915240619993</c:v>
                </c:pt>
                <c:pt idx="102">
                  <c:v>0.99038181054356533</c:v>
                </c:pt>
                <c:pt idx="103">
                  <c:v>0.99154669656960559</c:v>
                </c:pt>
                <c:pt idx="104">
                  <c:v>0.99246563493746776</c:v>
                </c:pt>
              </c:numCache>
            </c:numRef>
          </c:yVal>
          <c:smooth val="1"/>
        </c:ser>
        <c:ser>
          <c:idx val="14"/>
          <c:order val="1"/>
          <c:tx>
            <c:strRef>
              <c:f>'Worksheet n=1 - Eta'!$AE$29</c:f>
              <c:strCache>
                <c:ptCount val="1"/>
                <c:pt idx="0">
                  <c:v>η  0_MMS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xVal>
            <c:numRef>
              <c:f>'Worksheet n=1 - Eta'!$O$30:$O$134</c:f>
              <c:numCache>
                <c:formatCode>0.00E+00</c:formatCode>
                <c:ptCount val="105"/>
                <c:pt idx="0">
                  <c:v>5.0000000000000003E-10</c:v>
                </c:pt>
                <c:pt idx="1">
                  <c:v>5.5000000000000007E-10</c:v>
                </c:pt>
                <c:pt idx="2">
                  <c:v>6.0500000000000008E-10</c:v>
                </c:pt>
                <c:pt idx="3">
                  <c:v>6.6550000000000013E-10</c:v>
                </c:pt>
                <c:pt idx="4">
                  <c:v>7.3205000000000018E-10</c:v>
                </c:pt>
                <c:pt idx="5">
                  <c:v>8.0525500000000023E-10</c:v>
                </c:pt>
                <c:pt idx="6">
                  <c:v>8.8578050000000028E-10</c:v>
                </c:pt>
                <c:pt idx="7">
                  <c:v>9.743585500000003E-10</c:v>
                </c:pt>
                <c:pt idx="8">
                  <c:v>1.0717944050000004E-9</c:v>
                </c:pt>
                <c:pt idx="9">
                  <c:v>1.1789738455000005E-9</c:v>
                </c:pt>
                <c:pt idx="10">
                  <c:v>1.2968712300500006E-9</c:v>
                </c:pt>
                <c:pt idx="11">
                  <c:v>1.4265583530550007E-9</c:v>
                </c:pt>
                <c:pt idx="12">
                  <c:v>1.569214188360501E-9</c:v>
                </c:pt>
                <c:pt idx="13">
                  <c:v>1.7261356071965512E-9</c:v>
                </c:pt>
                <c:pt idx="14">
                  <c:v>1.8987491679162064E-9</c:v>
                </c:pt>
                <c:pt idx="15">
                  <c:v>2.0886240847078271E-9</c:v>
                </c:pt>
                <c:pt idx="16">
                  <c:v>2.2974864931786098E-9</c:v>
                </c:pt>
                <c:pt idx="17">
                  <c:v>2.5272351424964711E-9</c:v>
                </c:pt>
                <c:pt idx="18">
                  <c:v>2.7799586567461186E-9</c:v>
                </c:pt>
                <c:pt idx="19">
                  <c:v>3.0579545224207309E-9</c:v>
                </c:pt>
                <c:pt idx="20">
                  <c:v>3.363749974662804E-9</c:v>
                </c:pt>
                <c:pt idx="21">
                  <c:v>3.7001249721290846E-9</c:v>
                </c:pt>
                <c:pt idx="22">
                  <c:v>4.0701374693419934E-9</c:v>
                </c:pt>
                <c:pt idx="23">
                  <c:v>4.4771512162761934E-9</c:v>
                </c:pt>
                <c:pt idx="24">
                  <c:v>4.9248663379038135E-9</c:v>
                </c:pt>
                <c:pt idx="25">
                  <c:v>5.4173529716941953E-9</c:v>
                </c:pt>
                <c:pt idx="26">
                  <c:v>5.9590882688636154E-9</c:v>
                </c:pt>
                <c:pt idx="27">
                  <c:v>6.5549970957499771E-9</c:v>
                </c:pt>
                <c:pt idx="28">
                  <c:v>7.2104968053249753E-9</c:v>
                </c:pt>
                <c:pt idx="29">
                  <c:v>7.9315464858574736E-9</c:v>
                </c:pt>
                <c:pt idx="30">
                  <c:v>8.7247011344432211E-9</c:v>
                </c:pt>
                <c:pt idx="31">
                  <c:v>9.5971712478875435E-9</c:v>
                </c:pt>
                <c:pt idx="32">
                  <c:v>1.0556888372676299E-8</c:v>
                </c:pt>
                <c:pt idx="33">
                  <c:v>1.1612577209943931E-8</c:v>
                </c:pt>
                <c:pt idx="34">
                  <c:v>1.2773834930938324E-8</c:v>
                </c:pt>
                <c:pt idx="35">
                  <c:v>1.4051218424032157E-8</c:v>
                </c:pt>
                <c:pt idx="36">
                  <c:v>1.5456340266435374E-8</c:v>
                </c:pt>
                <c:pt idx="37">
                  <c:v>1.7001974293078913E-8</c:v>
                </c:pt>
                <c:pt idx="38">
                  <c:v>1.8702171722386804E-8</c:v>
                </c:pt>
                <c:pt idx="39">
                  <c:v>2.0572388894625487E-8</c:v>
                </c:pt>
                <c:pt idx="40">
                  <c:v>2.2629627784088038E-8</c:v>
                </c:pt>
                <c:pt idx="41">
                  <c:v>2.4892590562496844E-8</c:v>
                </c:pt>
                <c:pt idx="42">
                  <c:v>2.7381849618746532E-8</c:v>
                </c:pt>
                <c:pt idx="43">
                  <c:v>3.0120034580621185E-8</c:v>
                </c:pt>
                <c:pt idx="44">
                  <c:v>3.3132038038683307E-8</c:v>
                </c:pt>
                <c:pt idx="45">
                  <c:v>3.6445241842551641E-8</c:v>
                </c:pt>
                <c:pt idx="46">
                  <c:v>4.0089766026806808E-8</c:v>
                </c:pt>
                <c:pt idx="47">
                  <c:v>4.4098742629487491E-8</c:v>
                </c:pt>
                <c:pt idx="48">
                  <c:v>4.850861689243624E-8</c:v>
                </c:pt>
                <c:pt idx="49">
                  <c:v>5.3359478581679867E-8</c:v>
                </c:pt>
                <c:pt idx="50">
                  <c:v>5.8695426439847858E-8</c:v>
                </c:pt>
                <c:pt idx="51">
                  <c:v>6.4564969083832654E-8</c:v>
                </c:pt>
                <c:pt idx="52">
                  <c:v>7.102146599221592E-8</c:v>
                </c:pt>
                <c:pt idx="53">
                  <c:v>7.8123612591437514E-8</c:v>
                </c:pt>
                <c:pt idx="54">
                  <c:v>8.5935973850581278E-8</c:v>
                </c:pt>
                <c:pt idx="55">
                  <c:v>9.452957123563941E-8</c:v>
                </c:pt>
                <c:pt idx="56">
                  <c:v>1.0398252835920336E-7</c:v>
                </c:pt>
                <c:pt idx="57">
                  <c:v>1.1438078119512371E-7</c:v>
                </c:pt>
                <c:pt idx="58">
                  <c:v>1.2581885931463609E-7</c:v>
                </c:pt>
                <c:pt idx="59">
                  <c:v>1.384007452460997E-7</c:v>
                </c:pt>
                <c:pt idx="60">
                  <c:v>1.5224081977070969E-7</c:v>
                </c:pt>
                <c:pt idx="61">
                  <c:v>1.6746490174778068E-7</c:v>
                </c:pt>
                <c:pt idx="62">
                  <c:v>1.8421139192255877E-7</c:v>
                </c:pt>
                <c:pt idx="63">
                  <c:v>2.0263253111481466E-7</c:v>
                </c:pt>
                <c:pt idx="64">
                  <c:v>2.2289578422629615E-7</c:v>
                </c:pt>
                <c:pt idx="65">
                  <c:v>2.4518536264892581E-7</c:v>
                </c:pt>
                <c:pt idx="66">
                  <c:v>2.6970389891381842E-7</c:v>
                </c:pt>
                <c:pt idx="67">
                  <c:v>2.9667428880520028E-7</c:v>
                </c:pt>
                <c:pt idx="68">
                  <c:v>3.2634171768572032E-7</c:v>
                </c:pt>
                <c:pt idx="69">
                  <c:v>3.5897588945429238E-7</c:v>
                </c:pt>
                <c:pt idx="70">
                  <c:v>3.9487347839972163E-7</c:v>
                </c:pt>
                <c:pt idx="71">
                  <c:v>4.3436082623969382E-7</c:v>
                </c:pt>
                <c:pt idx="72">
                  <c:v>4.7779690886366329E-7</c:v>
                </c:pt>
                <c:pt idx="73">
                  <c:v>5.255765997500297E-7</c:v>
                </c:pt>
                <c:pt idx="74">
                  <c:v>5.7813425972503267E-7</c:v>
                </c:pt>
                <c:pt idx="75">
                  <c:v>6.3594768569753597E-7</c:v>
                </c:pt>
                <c:pt idx="76">
                  <c:v>6.995424542672896E-7</c:v>
                </c:pt>
                <c:pt idx="77">
                  <c:v>7.6949669969401866E-7</c:v>
                </c:pt>
                <c:pt idx="78">
                  <c:v>8.4644636966342058E-7</c:v>
                </c:pt>
                <c:pt idx="79">
                  <c:v>9.310910066297627E-7</c:v>
                </c:pt>
                <c:pt idx="80">
                  <c:v>1.024200107292739E-6</c:v>
                </c:pt>
                <c:pt idx="81">
                  <c:v>1.126620118022013E-6</c:v>
                </c:pt>
                <c:pt idx="82">
                  <c:v>1.2392821298242143E-6</c:v>
                </c:pt>
                <c:pt idx="83">
                  <c:v>1.3632103428066358E-6</c:v>
                </c:pt>
                <c:pt idx="84">
                  <c:v>1.4995313770872995E-6</c:v>
                </c:pt>
                <c:pt idx="85">
                  <c:v>1.6494845147960295E-6</c:v>
                </c:pt>
                <c:pt idx="86">
                  <c:v>1.8144329662756327E-6</c:v>
                </c:pt>
                <c:pt idx="87">
                  <c:v>1.9958762629031962E-6</c:v>
                </c:pt>
                <c:pt idx="88">
                  <c:v>2.1954638891935159E-6</c:v>
                </c:pt>
                <c:pt idx="89">
                  <c:v>2.4150102781128675E-6</c:v>
                </c:pt>
                <c:pt idx="90">
                  <c:v>2.6565113059241546E-6</c:v>
                </c:pt>
                <c:pt idx="91">
                  <c:v>2.9221624365165701E-6</c:v>
                </c:pt>
                <c:pt idx="92">
                  <c:v>3.2143786801682274E-6</c:v>
                </c:pt>
                <c:pt idx="93">
                  <c:v>3.5358165481850504E-6</c:v>
                </c:pt>
                <c:pt idx="94">
                  <c:v>3.8893982030035558E-6</c:v>
                </c:pt>
                <c:pt idx="95">
                  <c:v>4.2783380233039118E-6</c:v>
                </c:pt>
                <c:pt idx="96">
                  <c:v>4.7061718256343037E-6</c:v>
                </c:pt>
                <c:pt idx="97">
                  <c:v>5.1767890081977348E-6</c:v>
                </c:pt>
                <c:pt idx="98">
                  <c:v>5.6944679090175088E-6</c:v>
                </c:pt>
                <c:pt idx="99">
                  <c:v>6.2639146999192598E-6</c:v>
                </c:pt>
                <c:pt idx="100">
                  <c:v>6.8903061699111861E-6</c:v>
                </c:pt>
                <c:pt idx="101">
                  <c:v>7.5793367869023051E-6</c:v>
                </c:pt>
                <c:pt idx="102">
                  <c:v>8.3372704655925357E-6</c:v>
                </c:pt>
                <c:pt idx="103">
                  <c:v>9.1709975121517894E-6</c:v>
                </c:pt>
                <c:pt idx="104">
                  <c:v>1.0000000000000001E-5</c:v>
                </c:pt>
              </c:numCache>
            </c:numRef>
          </c:xVal>
          <c:yVal>
            <c:numRef>
              <c:f>'Worksheet n=1 - Eta'!$AE$30:$AE$134</c:f>
              <c:numCache>
                <c:formatCode>0.00E+00</c:formatCode>
                <c:ptCount val="105"/>
                <c:pt idx="0">
                  <c:v>9.2836441360037565</c:v>
                </c:pt>
                <c:pt idx="1">
                  <c:v>8.5276799948139477</c:v>
                </c:pt>
                <c:pt idx="2">
                  <c:v>7.8353217873606891</c:v>
                </c:pt>
                <c:pt idx="3">
                  <c:v>7.2010859649226324</c:v>
                </c:pt>
                <c:pt idx="4">
                  <c:v>6.6199699820681781</c:v>
                </c:pt>
                <c:pt idx="5">
                  <c:v>6.0874095937927359</c:v>
                </c:pt>
                <c:pt idx="6">
                  <c:v>5.5992399747299855</c:v>
                </c:pt>
                <c:pt idx="7">
                  <c:v>5.1516603165147927</c:v>
                </c:pt>
                <c:pt idx="8">
                  <c:v>4.7412015904396139</c:v>
                </c:pt>
                <c:pt idx="9">
                  <c:v>4.3646971907988936</c:v>
                </c:pt>
                <c:pt idx="10">
                  <c:v>4.0192562000133867</c:v>
                </c:pt>
                <c:pt idx="11">
                  <c:v>3.7022390399992435</c:v>
                </c:pt>
                <c:pt idx="12">
                  <c:v>3.411235295507129</c:v>
                </c:pt>
                <c:pt idx="13">
                  <c:v>3.144043514495638</c:v>
                </c:pt>
                <c:pt idx="14">
                  <c:v>2.8986528081958931</c:v>
                </c:pt>
                <c:pt idx="15">
                  <c:v>2.6732260895289479</c:v>
                </c:pt>
                <c:pt idx="16">
                  <c:v>2.4660848030991978</c:v>
                </c:pt>
                <c:pt idx="17">
                  <c:v>2.2756950132368212</c:v>
                </c:pt>
                <c:pt idx="18">
                  <c:v>2.100654728620146</c:v>
                </c:pt>
                <c:pt idx="19">
                  <c:v>1.939682352983922</c:v>
                </c:pt>
                <c:pt idx="20">
                  <c:v>1.7916061614112564</c:v>
                </c:pt>
                <c:pt idx="21">
                  <c:v>1.6553547108059401</c:v>
                </c:pt>
                <c:pt idx="22">
                  <c:v>1.5299481014314646</c:v>
                </c:pt>
                <c:pt idx="23">
                  <c:v>1.4144900139582348</c:v>
                </c:pt>
                <c:pt idx="24">
                  <c:v>1.3081604533516022</c:v>
                </c:pt>
                <c:pt idx="25">
                  <c:v>1.210209137223373</c:v>
                </c:pt>
                <c:pt idx="26">
                  <c:v>1.1199494720177929</c:v>
                </c:pt>
                <c:pt idx="27">
                  <c:v>1.0367530656636095</c:v>
                </c:pt>
                <c:pt idx="28">
                  <c:v>0.96004473014738401</c:v>
                </c:pt>
                <c:pt idx="29">
                  <c:v>0.88929793189719686</c:v>
                </c:pt>
                <c:pt idx="30">
                  <c:v>0.82403065195465719</c:v>
                </c:pt>
                <c:pt idx="31">
                  <c:v>0.76380162169959398</c:v>
                </c:pt>
                <c:pt idx="32">
                  <c:v>0.70820690341693948</c:v>
                </c:pt>
                <c:pt idx="33">
                  <c:v>0.65687678829941021</c:v>
                </c:pt>
                <c:pt idx="34">
                  <c:v>0.6094729876029219</c:v>
                </c:pt>
                <c:pt idx="35">
                  <c:v>0.56568609565482075</c:v>
                </c:pt>
                <c:pt idx="36">
                  <c:v>0.5252333063003144</c:v>
                </c:pt>
                <c:pt idx="37">
                  <c:v>0.48785636720431025</c:v>
                </c:pt>
                <c:pt idx="38">
                  <c:v>0.4533197592523292</c:v>
                </c:pt>
                <c:pt idx="39">
                  <c:v>0.42140909116790359</c:v>
                </c:pt>
                <c:pt idx="40">
                  <c:v>0.39192970244369651</c:v>
                </c:pt>
                <c:pt idx="41">
                  <c:v>0.364705470836382</c:v>
                </c:pt>
                <c:pt idx="42">
                  <c:v>0.33957782407770121</c:v>
                </c:pt>
                <c:pt idx="43">
                  <c:v>0.31640495919532069</c:v>
                </c:pt>
                <c:pt idx="44">
                  <c:v>0.29506127702158946</c:v>
                </c:pt>
                <c:pt idx="45">
                  <c:v>0.27543704421939974</c:v>
                </c:pt>
                <c:pt idx="46">
                  <c:v>0.25743830061863443</c:v>
                </c:pt>
                <c:pt idx="47">
                  <c:v>0.2409870360086748</c:v>
                </c:pt>
                <c:pt idx="48">
                  <c:v>0.22602166798125201</c:v>
                </c:pt>
                <c:pt idx="49">
                  <c:v>0.21249786121417158</c:v>
                </c:pt>
                <c:pt idx="50">
                  <c:v>0.20038973903162149</c:v>
                </c:pt>
                <c:pt idx="51">
                  <c:v>0.18969155053366976</c:v>
                </c:pt>
                <c:pt idx="52">
                  <c:v>0.18041987149364475</c:v>
                </c:pt>
                <c:pt idx="53">
                  <c:v>0.17261643510507318</c:v>
                </c:pt>
                <c:pt idx="54">
                  <c:v>0.16635171015680517</c:v>
                </c:pt>
                <c:pt idx="55">
                  <c:v>0.16172937009553398</c:v>
                </c:pt>
                <c:pt idx="56">
                  <c:v>0.15889182762904919</c:v>
                </c:pt>
                <c:pt idx="57">
                  <c:v>0.15802704715544375</c:v>
                </c:pt>
                <c:pt idx="58">
                  <c:v>0.15937689273233227</c:v>
                </c:pt>
                <c:pt idx="59">
                  <c:v>0.163247324169669</c:v>
                </c:pt>
                <c:pt idx="60">
                  <c:v>0.17002082012815414</c:v>
                </c:pt>
                <c:pt idx="61">
                  <c:v>0.18017148723753462</c:v>
                </c:pt>
                <c:pt idx="62">
                  <c:v>0.19428341112506978</c:v>
                </c:pt>
                <c:pt idx="63">
                  <c:v>0.21307292238479558</c:v>
                </c:pt>
                <c:pt idx="64">
                  <c:v>0.23741559218339447</c:v>
                </c:pt>
                <c:pt idx="65">
                  <c:v>0.26837894354469566</c:v>
                </c:pt>
                <c:pt idx="66">
                  <c:v>0.30726207162305552</c:v>
                </c:pt>
                <c:pt idx="67">
                  <c:v>0.35564361702114977</c:v>
                </c:pt>
                <c:pt idx="68">
                  <c:v>0.4154398395770933</c:v>
                </c:pt>
                <c:pt idx="69">
                  <c:v>0.48897490711576469</c:v>
                </c:pt>
                <c:pt idx="70">
                  <c:v>0.5790659578453009</c:v>
                </c:pt>
                <c:pt idx="71">
                  <c:v>0.68912603263424288</c:v>
                </c:pt>
                <c:pt idx="72">
                  <c:v>0.82328862402222569</c:v>
                </c:pt>
                <c:pt idx="73">
                  <c:v>0.98655837637087629</c:v>
                </c:pt>
                <c:pt idx="74">
                  <c:v>1.1849934250023595</c:v>
                </c:pt>
                <c:pt idx="75">
                  <c:v>1.4259260166249119</c:v>
                </c:pt>
                <c:pt idx="76">
                  <c:v>1.7182294514457979</c:v>
                </c:pt>
                <c:pt idx="77">
                  <c:v>2.0726410809167195</c:v>
                </c:pt>
                <c:pt idx="78">
                  <c:v>2.5021531470124785</c:v>
                </c:pt>
                <c:pt idx="79">
                  <c:v>3.0224857359355761</c:v>
                </c:pt>
                <c:pt idx="80">
                  <c:v>3.6526591345195962</c:v>
                </c:pt>
                <c:pt idx="81">
                  <c:v>4.4156865352589652</c:v>
                </c:pt>
                <c:pt idx="82">
                  <c:v>5.3394124749861414</c:v>
                </c:pt>
                <c:pt idx="83">
                  <c:v>6.4575277831301223</c:v>
                </c:pt>
                <c:pt idx="84">
                  <c:v>7.8107983672972452</c:v>
                </c:pt>
                <c:pt idx="85">
                  <c:v>9.4485531338618021</c:v>
                </c:pt>
                <c:pt idx="86">
                  <c:v>11.430486046844802</c:v>
                </c:pt>
                <c:pt idx="87">
                  <c:v>13.828839162902918</c:v>
                </c:pt>
                <c:pt idx="88">
                  <c:v>16.731047933005964</c:v>
                </c:pt>
                <c:pt idx="89">
                  <c:v>20.242947743895098</c:v>
                </c:pt>
                <c:pt idx="90">
                  <c:v>24.492662353253127</c:v>
                </c:pt>
                <c:pt idx="91">
                  <c:v>29.635321523496373</c:v>
                </c:pt>
                <c:pt idx="92">
                  <c:v>35.858788017352346</c:v>
                </c:pt>
                <c:pt idx="93">
                  <c:v>43.390614770487524</c:v>
                </c:pt>
                <c:pt idx="94">
                  <c:v>52.50650355332391</c:v>
                </c:pt>
                <c:pt idx="95">
                  <c:v>63.540599449468978</c:v>
                </c:pt>
                <c:pt idx="96">
                  <c:v>76.898034528019252</c:v>
                </c:pt>
                <c:pt idx="97">
                  <c:v>93.070233837296342</c:v>
                </c:pt>
                <c:pt idx="98">
                  <c:v>112.65362354626851</c:v>
                </c:pt>
                <c:pt idx="99">
                  <c:v>136.37254314849244</c:v>
                </c:pt>
                <c:pt idx="100">
                  <c:v>165.10737262648408</c:v>
                </c:pt>
                <c:pt idx="101">
                  <c:v>199.92915716158655</c:v>
                </c:pt>
                <c:pt idx="102">
                  <c:v>242.14236826064973</c:v>
                </c:pt>
                <c:pt idx="103">
                  <c:v>293.33791159754048</c:v>
                </c:pt>
                <c:pt idx="104">
                  <c:v>349.22616597027002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'Worksheet n=1 - Eta'!$U$29</c:f>
              <c:strCache>
                <c:ptCount val="1"/>
                <c:pt idx="0">
                  <c:v>η  0_Yao</c:v>
                </c:pt>
              </c:strCache>
            </c:strRef>
          </c:tx>
          <c:xVal>
            <c:numRef>
              <c:f>'Worksheet n=1 - Eta'!$O$30:$O$134</c:f>
              <c:numCache>
                <c:formatCode>0.00E+00</c:formatCode>
                <c:ptCount val="105"/>
                <c:pt idx="0">
                  <c:v>5.0000000000000003E-10</c:v>
                </c:pt>
                <c:pt idx="1">
                  <c:v>5.5000000000000007E-10</c:v>
                </c:pt>
                <c:pt idx="2">
                  <c:v>6.0500000000000008E-10</c:v>
                </c:pt>
                <c:pt idx="3">
                  <c:v>6.6550000000000013E-10</c:v>
                </c:pt>
                <c:pt idx="4">
                  <c:v>7.3205000000000018E-10</c:v>
                </c:pt>
                <c:pt idx="5">
                  <c:v>8.0525500000000023E-10</c:v>
                </c:pt>
                <c:pt idx="6">
                  <c:v>8.8578050000000028E-10</c:v>
                </c:pt>
                <c:pt idx="7">
                  <c:v>9.743585500000003E-10</c:v>
                </c:pt>
                <c:pt idx="8">
                  <c:v>1.0717944050000004E-9</c:v>
                </c:pt>
                <c:pt idx="9">
                  <c:v>1.1789738455000005E-9</c:v>
                </c:pt>
                <c:pt idx="10">
                  <c:v>1.2968712300500006E-9</c:v>
                </c:pt>
                <c:pt idx="11">
                  <c:v>1.4265583530550007E-9</c:v>
                </c:pt>
                <c:pt idx="12">
                  <c:v>1.569214188360501E-9</c:v>
                </c:pt>
                <c:pt idx="13">
                  <c:v>1.7261356071965512E-9</c:v>
                </c:pt>
                <c:pt idx="14">
                  <c:v>1.8987491679162064E-9</c:v>
                </c:pt>
                <c:pt idx="15">
                  <c:v>2.0886240847078271E-9</c:v>
                </c:pt>
                <c:pt idx="16">
                  <c:v>2.2974864931786098E-9</c:v>
                </c:pt>
                <c:pt idx="17">
                  <c:v>2.5272351424964711E-9</c:v>
                </c:pt>
                <c:pt idx="18">
                  <c:v>2.7799586567461186E-9</c:v>
                </c:pt>
                <c:pt idx="19">
                  <c:v>3.0579545224207309E-9</c:v>
                </c:pt>
                <c:pt idx="20">
                  <c:v>3.363749974662804E-9</c:v>
                </c:pt>
                <c:pt idx="21">
                  <c:v>3.7001249721290846E-9</c:v>
                </c:pt>
                <c:pt idx="22">
                  <c:v>4.0701374693419934E-9</c:v>
                </c:pt>
                <c:pt idx="23">
                  <c:v>4.4771512162761934E-9</c:v>
                </c:pt>
                <c:pt idx="24">
                  <c:v>4.9248663379038135E-9</c:v>
                </c:pt>
                <c:pt idx="25">
                  <c:v>5.4173529716941953E-9</c:v>
                </c:pt>
                <c:pt idx="26">
                  <c:v>5.9590882688636154E-9</c:v>
                </c:pt>
                <c:pt idx="27">
                  <c:v>6.5549970957499771E-9</c:v>
                </c:pt>
                <c:pt idx="28">
                  <c:v>7.2104968053249753E-9</c:v>
                </c:pt>
                <c:pt idx="29">
                  <c:v>7.9315464858574736E-9</c:v>
                </c:pt>
                <c:pt idx="30">
                  <c:v>8.7247011344432211E-9</c:v>
                </c:pt>
                <c:pt idx="31">
                  <c:v>9.5971712478875435E-9</c:v>
                </c:pt>
                <c:pt idx="32">
                  <c:v>1.0556888372676299E-8</c:v>
                </c:pt>
                <c:pt idx="33">
                  <c:v>1.1612577209943931E-8</c:v>
                </c:pt>
                <c:pt idx="34">
                  <c:v>1.2773834930938324E-8</c:v>
                </c:pt>
                <c:pt idx="35">
                  <c:v>1.4051218424032157E-8</c:v>
                </c:pt>
                <c:pt idx="36">
                  <c:v>1.5456340266435374E-8</c:v>
                </c:pt>
                <c:pt idx="37">
                  <c:v>1.7001974293078913E-8</c:v>
                </c:pt>
                <c:pt idx="38">
                  <c:v>1.8702171722386804E-8</c:v>
                </c:pt>
                <c:pt idx="39">
                  <c:v>2.0572388894625487E-8</c:v>
                </c:pt>
                <c:pt idx="40">
                  <c:v>2.2629627784088038E-8</c:v>
                </c:pt>
                <c:pt idx="41">
                  <c:v>2.4892590562496844E-8</c:v>
                </c:pt>
                <c:pt idx="42">
                  <c:v>2.7381849618746532E-8</c:v>
                </c:pt>
                <c:pt idx="43">
                  <c:v>3.0120034580621185E-8</c:v>
                </c:pt>
                <c:pt idx="44">
                  <c:v>3.3132038038683307E-8</c:v>
                </c:pt>
                <c:pt idx="45">
                  <c:v>3.6445241842551641E-8</c:v>
                </c:pt>
                <c:pt idx="46">
                  <c:v>4.0089766026806808E-8</c:v>
                </c:pt>
                <c:pt idx="47">
                  <c:v>4.4098742629487491E-8</c:v>
                </c:pt>
                <c:pt idx="48">
                  <c:v>4.850861689243624E-8</c:v>
                </c:pt>
                <c:pt idx="49">
                  <c:v>5.3359478581679867E-8</c:v>
                </c:pt>
                <c:pt idx="50">
                  <c:v>5.8695426439847858E-8</c:v>
                </c:pt>
                <c:pt idx="51">
                  <c:v>6.4564969083832654E-8</c:v>
                </c:pt>
                <c:pt idx="52">
                  <c:v>7.102146599221592E-8</c:v>
                </c:pt>
                <c:pt idx="53">
                  <c:v>7.8123612591437514E-8</c:v>
                </c:pt>
                <c:pt idx="54">
                  <c:v>8.5935973850581278E-8</c:v>
                </c:pt>
                <c:pt idx="55">
                  <c:v>9.452957123563941E-8</c:v>
                </c:pt>
                <c:pt idx="56">
                  <c:v>1.0398252835920336E-7</c:v>
                </c:pt>
                <c:pt idx="57">
                  <c:v>1.1438078119512371E-7</c:v>
                </c:pt>
                <c:pt idx="58">
                  <c:v>1.2581885931463609E-7</c:v>
                </c:pt>
                <c:pt idx="59">
                  <c:v>1.384007452460997E-7</c:v>
                </c:pt>
                <c:pt idx="60">
                  <c:v>1.5224081977070969E-7</c:v>
                </c:pt>
                <c:pt idx="61">
                  <c:v>1.6746490174778068E-7</c:v>
                </c:pt>
                <c:pt idx="62">
                  <c:v>1.8421139192255877E-7</c:v>
                </c:pt>
                <c:pt idx="63">
                  <c:v>2.0263253111481466E-7</c:v>
                </c:pt>
                <c:pt idx="64">
                  <c:v>2.2289578422629615E-7</c:v>
                </c:pt>
                <c:pt idx="65">
                  <c:v>2.4518536264892581E-7</c:v>
                </c:pt>
                <c:pt idx="66">
                  <c:v>2.6970389891381842E-7</c:v>
                </c:pt>
                <c:pt idx="67">
                  <c:v>2.9667428880520028E-7</c:v>
                </c:pt>
                <c:pt idx="68">
                  <c:v>3.2634171768572032E-7</c:v>
                </c:pt>
                <c:pt idx="69">
                  <c:v>3.5897588945429238E-7</c:v>
                </c:pt>
                <c:pt idx="70">
                  <c:v>3.9487347839972163E-7</c:v>
                </c:pt>
                <c:pt idx="71">
                  <c:v>4.3436082623969382E-7</c:v>
                </c:pt>
                <c:pt idx="72">
                  <c:v>4.7779690886366329E-7</c:v>
                </c:pt>
                <c:pt idx="73">
                  <c:v>5.255765997500297E-7</c:v>
                </c:pt>
                <c:pt idx="74">
                  <c:v>5.7813425972503267E-7</c:v>
                </c:pt>
                <c:pt idx="75">
                  <c:v>6.3594768569753597E-7</c:v>
                </c:pt>
                <c:pt idx="76">
                  <c:v>6.995424542672896E-7</c:v>
                </c:pt>
                <c:pt idx="77">
                  <c:v>7.6949669969401866E-7</c:v>
                </c:pt>
                <c:pt idx="78">
                  <c:v>8.4644636966342058E-7</c:v>
                </c:pt>
                <c:pt idx="79">
                  <c:v>9.310910066297627E-7</c:v>
                </c:pt>
                <c:pt idx="80">
                  <c:v>1.024200107292739E-6</c:v>
                </c:pt>
                <c:pt idx="81">
                  <c:v>1.126620118022013E-6</c:v>
                </c:pt>
                <c:pt idx="82">
                  <c:v>1.2392821298242143E-6</c:v>
                </c:pt>
                <c:pt idx="83">
                  <c:v>1.3632103428066358E-6</c:v>
                </c:pt>
                <c:pt idx="84">
                  <c:v>1.4995313770872995E-6</c:v>
                </c:pt>
                <c:pt idx="85">
                  <c:v>1.6494845147960295E-6</c:v>
                </c:pt>
                <c:pt idx="86">
                  <c:v>1.8144329662756327E-6</c:v>
                </c:pt>
                <c:pt idx="87">
                  <c:v>1.9958762629031962E-6</c:v>
                </c:pt>
                <c:pt idx="88">
                  <c:v>2.1954638891935159E-6</c:v>
                </c:pt>
                <c:pt idx="89">
                  <c:v>2.4150102781128675E-6</c:v>
                </c:pt>
                <c:pt idx="90">
                  <c:v>2.6565113059241546E-6</c:v>
                </c:pt>
                <c:pt idx="91">
                  <c:v>2.9221624365165701E-6</c:v>
                </c:pt>
                <c:pt idx="92">
                  <c:v>3.2143786801682274E-6</c:v>
                </c:pt>
                <c:pt idx="93">
                  <c:v>3.5358165481850504E-6</c:v>
                </c:pt>
                <c:pt idx="94">
                  <c:v>3.8893982030035558E-6</c:v>
                </c:pt>
                <c:pt idx="95">
                  <c:v>4.2783380233039118E-6</c:v>
                </c:pt>
                <c:pt idx="96">
                  <c:v>4.7061718256343037E-6</c:v>
                </c:pt>
                <c:pt idx="97">
                  <c:v>5.1767890081977348E-6</c:v>
                </c:pt>
                <c:pt idx="98">
                  <c:v>5.6944679090175088E-6</c:v>
                </c:pt>
                <c:pt idx="99">
                  <c:v>6.2639146999192598E-6</c:v>
                </c:pt>
                <c:pt idx="100">
                  <c:v>6.8903061699111861E-6</c:v>
                </c:pt>
                <c:pt idx="101">
                  <c:v>7.5793367869023051E-6</c:v>
                </c:pt>
                <c:pt idx="102">
                  <c:v>8.3372704655925357E-6</c:v>
                </c:pt>
                <c:pt idx="103">
                  <c:v>9.1709975121517894E-6</c:v>
                </c:pt>
                <c:pt idx="104">
                  <c:v>1.0000000000000001E-5</c:v>
                </c:pt>
              </c:numCache>
            </c:numRef>
          </c:xVal>
          <c:yVal>
            <c:numRef>
              <c:f>'Worksheet n=1 - Eta'!$U$30:$U$134</c:f>
              <c:numCache>
                <c:formatCode>0.00E+00</c:formatCode>
                <c:ptCount val="105"/>
                <c:pt idx="0">
                  <c:v>3.681751629294221</c:v>
                </c:pt>
                <c:pt idx="1">
                  <c:v>3.4550902240825443</c:v>
                </c:pt>
                <c:pt idx="2">
                  <c:v>3.242382943044416</c:v>
                </c:pt>
                <c:pt idx="3">
                  <c:v>3.0427707310216094</c:v>
                </c:pt>
                <c:pt idx="4">
                  <c:v>2.8554474214258474</c:v>
                </c:pt>
                <c:pt idx="5">
                  <c:v>2.6796564806728278</c:v>
                </c:pt>
                <c:pt idx="6">
                  <c:v>2.5146879531330191</c:v>
                </c:pt>
                <c:pt idx="7">
                  <c:v>2.3598755942741754</c:v>
                </c:pt>
                <c:pt idx="8">
                  <c:v>2.214594180433366</c:v>
                </c:pt>
                <c:pt idx="9">
                  <c:v>2.0782569843730481</c:v>
                </c:pt>
                <c:pt idx="10">
                  <c:v>1.9503134064494236</c:v>
                </c:pt>
                <c:pt idx="11">
                  <c:v>1.8302467518547227</c:v>
                </c:pt>
                <c:pt idx="12">
                  <c:v>1.7175721449910539</c:v>
                </c:pt>
                <c:pt idx="13">
                  <c:v>1.6118345725945766</c:v>
                </c:pt>
                <c:pt idx="14">
                  <c:v>1.5126070477575537</c:v>
                </c:pt>
                <c:pt idx="15">
                  <c:v>1.4194888874947715</c:v>
                </c:pt>
                <c:pt idx="16">
                  <c:v>1.3321040969723112</c:v>
                </c:pt>
                <c:pt idx="17">
                  <c:v>1.2500998539630386</c:v>
                </c:pt>
                <c:pt idx="18">
                  <c:v>1.173145087516873</c:v>
                </c:pt>
                <c:pt idx="19">
                  <c:v>1.100929145237266</c:v>
                </c:pt>
                <c:pt idx="20">
                  <c:v>1.0331605439408453</c:v>
                </c:pt>
                <c:pt idx="21">
                  <c:v>0.96956579884742822</c:v>
                </c:pt>
                <c:pt idx="22">
                  <c:v>0.90988832680526377</c:v>
                </c:pt>
                <c:pt idx="23">
                  <c:v>0.85388741940441359</c:v>
                </c:pt>
                <c:pt idx="24">
                  <c:v>0.80133728217273326</c:v>
                </c:pt>
                <c:pt idx="25">
                  <c:v>0.7520261363875822</c:v>
                </c:pt>
                <c:pt idx="26">
                  <c:v>0.70575538037611873</c:v>
                </c:pt>
                <c:pt idx="27">
                  <c:v>0.66233880752237018</c:v>
                </c:pt>
                <c:pt idx="28">
                  <c:v>0.62160187855543592</c:v>
                </c:pt>
                <c:pt idx="29">
                  <c:v>0.58338104606624619</c:v>
                </c:pt>
                <c:pt idx="30">
                  <c:v>0.54752312959740335</c:v>
                </c:pt>
                <c:pt idx="31">
                  <c:v>0.51388474008010421</c:v>
                </c:pt>
                <c:pt idx="32">
                  <c:v>0.48233175286400781</c:v>
                </c:pt>
                <c:pt idx="33">
                  <c:v>0.45273882911193314</c:v>
                </c:pt>
                <c:pt idx="34">
                  <c:v>0.42498898592564244</c:v>
                </c:pt>
                <c:pt idx="35">
                  <c:v>0.39897321624860727</c:v>
                </c:pt>
                <c:pt idx="36">
                  <c:v>0.37459016037691711</c:v>
                </c:pt>
                <c:pt idx="37">
                  <c:v>0.35174583182483299</c:v>
                </c:pt>
                <c:pt idx="38">
                  <c:v>0.33035340136637831</c:v>
                </c:pt>
                <c:pt idx="39">
                  <c:v>0.31033304434431153</c:v>
                </c:pt>
                <c:pt idx="40">
                  <c:v>0.29161185784567734</c:v>
                </c:pt>
                <c:pt idx="41">
                  <c:v>0.27412385614065021</c:v>
                </c:pt>
                <c:pt idx="42">
                  <c:v>0.25781005493100778</c:v>
                </c:pt>
                <c:pt idx="43">
                  <c:v>0.24261865753185874</c:v>
                </c:pt>
                <c:pt idx="44">
                  <c:v>0.22850535920642562</c:v>
                </c:pt>
                <c:pt idx="45">
                  <c:v>0.21543378959913134</c:v>
                </c:pt>
                <c:pt idx="46">
                  <c:v>0.20337611770035333</c:v>
                </c:pt>
                <c:pt idx="47">
                  <c:v>0.19231384918839983</c:v>
                </c:pt>
                <c:pt idx="48">
                  <c:v>0.18223885252569633</c:v>
                </c:pt>
                <c:pt idx="49">
                  <c:v>0.17315465807295566</c:v>
                </c:pt>
                <c:pt idx="50">
                  <c:v>0.16507808401288165</c:v>
                </c:pt>
                <c:pt idx="51">
                  <c:v>0.15804125438925007</c:v>
                </c:pt>
                <c:pt idx="52">
                  <c:v>0.15209408848608605</c:v>
                </c:pt>
                <c:pt idx="53">
                  <c:v>0.14730735760089581</c:v>
                </c:pt>
                <c:pt idx="54">
                  <c:v>0.1437764256174667</c:v>
                </c:pt>
                <c:pt idx="55">
                  <c:v>0.1416258143980384</c:v>
                </c:pt>
                <c:pt idx="56">
                  <c:v>0.14101476478752042</c:v>
                </c:pt>
                <c:pt idx="57">
                  <c:v>0.14214400003784419</c:v>
                </c:pt>
                <c:pt idx="58">
                  <c:v>0.14526394203000947</c:v>
                </c:pt>
                <c:pt idx="59">
                  <c:v>0.1506846833818436</c:v>
                </c:pt>
                <c:pt idx="60">
                  <c:v>0.15878808230107583</c:v>
                </c:pt>
                <c:pt idx="61">
                  <c:v>0.17004242419935794</c:v>
                </c:pt>
                <c:pt idx="62">
                  <c:v>0.18502018743455556</c:v>
                </c:pt>
                <c:pt idx="63">
                  <c:v>0.20441956349750234</c:v>
                </c:pt>
                <c:pt idx="64">
                  <c:v>0.22909051862128044</c:v>
                </c:pt>
                <c:pt idx="65">
                  <c:v>0.26006634914607374</c:v>
                </c:pt>
                <c:pt idx="66">
                  <c:v>0.29860188304665847</c:v>
                </c:pt>
                <c:pt idx="67">
                  <c:v>0.34621972211397956</c:v>
                </c:pt>
                <c:pt idx="68">
                  <c:v>0.40476621219950565</c:v>
                </c:pt>
                <c:pt idx="69">
                  <c:v>0.47647918335636813</c:v>
                </c:pt>
                <c:pt idx="70">
                  <c:v>0.56406993056163757</c:v>
                </c:pt>
                <c:pt idx="71">
                  <c:v>0.6708224246089951</c:v>
                </c:pt>
                <c:pt idx="72">
                  <c:v>0.80071337063222825</c:v>
                </c:pt>
                <c:pt idx="73">
                  <c:v>0.95855749144056024</c:v>
                </c:pt>
                <c:pt idx="74">
                  <c:v>1.1501833321054034</c:v>
                </c:pt>
                <c:pt idx="75">
                  <c:v>1.382645994537905</c:v>
                </c:pt>
                <c:pt idx="76">
                  <c:v>1.664484556676455</c:v>
                </c:pt>
                <c:pt idx="77">
                  <c:v>2.0060335594151435</c:v>
                </c:pt>
                <c:pt idx="78">
                  <c:v>2.4197999149008917</c:v>
                </c:pt>
                <c:pt idx="79">
                  <c:v>2.9209189741256076</c:v>
                </c:pt>
                <c:pt idx="80">
                  <c:v>3.5277063767387893</c:v>
                </c:pt>
                <c:pt idx="81">
                  <c:v>4.2623257968527524</c:v>
                </c:pt>
                <c:pt idx="82">
                  <c:v>5.1515969225352425</c:v>
                </c:pt>
                <c:pt idx="83">
                  <c:v>6.2279731176286388</c:v>
                </c:pt>
                <c:pt idx="84">
                  <c:v>7.5307243987759573</c:v>
                </c:pt>
                <c:pt idx="85">
                  <c:v>9.1073688434638758</c:v>
                </c:pt>
                <c:pt idx="86">
                  <c:v>11.015404599236744</c:v>
                </c:pt>
                <c:pt idx="87">
                  <c:v>13.324405619989939</c:v>
                </c:pt>
                <c:pt idx="88">
                  <c:v>16.118557511712591</c:v>
                </c:pt>
                <c:pt idx="89">
                  <c:v>19.499725910366827</c:v>
                </c:pt>
                <c:pt idx="90">
                  <c:v>23.591169223373182</c:v>
                </c:pt>
                <c:pt idx="91">
                  <c:v>28.542031050797888</c:v>
                </c:pt>
                <c:pt idx="92">
                  <c:v>34.532776018733699</c:v>
                </c:pt>
                <c:pt idx="93">
                  <c:v>41.781767141204412</c:v>
                </c:pt>
                <c:pt idx="94">
                  <c:v>50.553224431366722</c:v>
                </c:pt>
                <c:pt idx="95">
                  <c:v>61.166854824158904</c:v>
                </c:pt>
                <c:pt idx="96">
                  <c:v>74.009504385609688</c:v>
                </c:pt>
                <c:pt idx="97">
                  <c:v>89.549257488826896</c:v>
                </c:pt>
                <c:pt idx="98">
                  <c:v>108.35249681950135</c:v>
                </c:pt>
                <c:pt idx="99">
                  <c:v>131.10454598496636</c:v>
                </c:pt>
                <c:pt idx="100">
                  <c:v>158.63464707341191</c:v>
                </c:pt>
                <c:pt idx="101">
                  <c:v>191.9461835026473</c:v>
                </c:pt>
                <c:pt idx="102">
                  <c:v>232.2532496690873</c:v>
                </c:pt>
                <c:pt idx="103">
                  <c:v>281.02490022488706</c:v>
                </c:pt>
                <c:pt idx="104">
                  <c:v>334.12576425154646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'Worksheet n=1 - Eta'!$AF$29</c:f>
              <c:strCache>
                <c:ptCount val="1"/>
                <c:pt idx="0">
                  <c:v>η N_MMS_R</c:v>
                </c:pt>
              </c:strCache>
            </c:strRef>
          </c:tx>
          <c:marker>
            <c:symbol val="square"/>
            <c:size val="5"/>
          </c:marker>
          <c:xVal>
            <c:numRef>
              <c:f>'Worksheet n=1 - Eta'!$O$30:$O$134</c:f>
              <c:numCache>
                <c:formatCode>0.00E+00</c:formatCode>
                <c:ptCount val="105"/>
                <c:pt idx="0">
                  <c:v>5.0000000000000003E-10</c:v>
                </c:pt>
                <c:pt idx="1">
                  <c:v>5.5000000000000007E-10</c:v>
                </c:pt>
                <c:pt idx="2">
                  <c:v>6.0500000000000008E-10</c:v>
                </c:pt>
                <c:pt idx="3">
                  <c:v>6.6550000000000013E-10</c:v>
                </c:pt>
                <c:pt idx="4">
                  <c:v>7.3205000000000018E-10</c:v>
                </c:pt>
                <c:pt idx="5">
                  <c:v>8.0525500000000023E-10</c:v>
                </c:pt>
                <c:pt idx="6">
                  <c:v>8.8578050000000028E-10</c:v>
                </c:pt>
                <c:pt idx="7">
                  <c:v>9.743585500000003E-10</c:v>
                </c:pt>
                <c:pt idx="8">
                  <c:v>1.0717944050000004E-9</c:v>
                </c:pt>
                <c:pt idx="9">
                  <c:v>1.1789738455000005E-9</c:v>
                </c:pt>
                <c:pt idx="10">
                  <c:v>1.2968712300500006E-9</c:v>
                </c:pt>
                <c:pt idx="11">
                  <c:v>1.4265583530550007E-9</c:v>
                </c:pt>
                <c:pt idx="12">
                  <c:v>1.569214188360501E-9</c:v>
                </c:pt>
                <c:pt idx="13">
                  <c:v>1.7261356071965512E-9</c:v>
                </c:pt>
                <c:pt idx="14">
                  <c:v>1.8987491679162064E-9</c:v>
                </c:pt>
                <c:pt idx="15">
                  <c:v>2.0886240847078271E-9</c:v>
                </c:pt>
                <c:pt idx="16">
                  <c:v>2.2974864931786098E-9</c:v>
                </c:pt>
                <c:pt idx="17">
                  <c:v>2.5272351424964711E-9</c:v>
                </c:pt>
                <c:pt idx="18">
                  <c:v>2.7799586567461186E-9</c:v>
                </c:pt>
                <c:pt idx="19">
                  <c:v>3.0579545224207309E-9</c:v>
                </c:pt>
                <c:pt idx="20">
                  <c:v>3.363749974662804E-9</c:v>
                </c:pt>
                <c:pt idx="21">
                  <c:v>3.7001249721290846E-9</c:v>
                </c:pt>
                <c:pt idx="22">
                  <c:v>4.0701374693419934E-9</c:v>
                </c:pt>
                <c:pt idx="23">
                  <c:v>4.4771512162761934E-9</c:v>
                </c:pt>
                <c:pt idx="24">
                  <c:v>4.9248663379038135E-9</c:v>
                </c:pt>
                <c:pt idx="25">
                  <c:v>5.4173529716941953E-9</c:v>
                </c:pt>
                <c:pt idx="26">
                  <c:v>5.9590882688636154E-9</c:v>
                </c:pt>
                <c:pt idx="27">
                  <c:v>6.5549970957499771E-9</c:v>
                </c:pt>
                <c:pt idx="28">
                  <c:v>7.2104968053249753E-9</c:v>
                </c:pt>
                <c:pt idx="29">
                  <c:v>7.9315464858574736E-9</c:v>
                </c:pt>
                <c:pt idx="30">
                  <c:v>8.7247011344432211E-9</c:v>
                </c:pt>
                <c:pt idx="31">
                  <c:v>9.5971712478875435E-9</c:v>
                </c:pt>
                <c:pt idx="32">
                  <c:v>1.0556888372676299E-8</c:v>
                </c:pt>
                <c:pt idx="33">
                  <c:v>1.1612577209943931E-8</c:v>
                </c:pt>
                <c:pt idx="34">
                  <c:v>1.2773834930938324E-8</c:v>
                </c:pt>
                <c:pt idx="35">
                  <c:v>1.4051218424032157E-8</c:v>
                </c:pt>
                <c:pt idx="36">
                  <c:v>1.5456340266435374E-8</c:v>
                </c:pt>
                <c:pt idx="37">
                  <c:v>1.7001974293078913E-8</c:v>
                </c:pt>
                <c:pt idx="38">
                  <c:v>1.8702171722386804E-8</c:v>
                </c:pt>
                <c:pt idx="39">
                  <c:v>2.0572388894625487E-8</c:v>
                </c:pt>
                <c:pt idx="40">
                  <c:v>2.2629627784088038E-8</c:v>
                </c:pt>
                <c:pt idx="41">
                  <c:v>2.4892590562496844E-8</c:v>
                </c:pt>
                <c:pt idx="42">
                  <c:v>2.7381849618746532E-8</c:v>
                </c:pt>
                <c:pt idx="43">
                  <c:v>3.0120034580621185E-8</c:v>
                </c:pt>
                <c:pt idx="44">
                  <c:v>3.3132038038683307E-8</c:v>
                </c:pt>
                <c:pt idx="45">
                  <c:v>3.6445241842551641E-8</c:v>
                </c:pt>
                <c:pt idx="46">
                  <c:v>4.0089766026806808E-8</c:v>
                </c:pt>
                <c:pt idx="47">
                  <c:v>4.4098742629487491E-8</c:v>
                </c:pt>
                <c:pt idx="48">
                  <c:v>4.850861689243624E-8</c:v>
                </c:pt>
                <c:pt idx="49">
                  <c:v>5.3359478581679867E-8</c:v>
                </c:pt>
                <c:pt idx="50">
                  <c:v>5.8695426439847858E-8</c:v>
                </c:pt>
                <c:pt idx="51">
                  <c:v>6.4564969083832654E-8</c:v>
                </c:pt>
                <c:pt idx="52">
                  <c:v>7.102146599221592E-8</c:v>
                </c:pt>
                <c:pt idx="53">
                  <c:v>7.8123612591437514E-8</c:v>
                </c:pt>
                <c:pt idx="54">
                  <c:v>8.5935973850581278E-8</c:v>
                </c:pt>
                <c:pt idx="55">
                  <c:v>9.452957123563941E-8</c:v>
                </c:pt>
                <c:pt idx="56">
                  <c:v>1.0398252835920336E-7</c:v>
                </c:pt>
                <c:pt idx="57">
                  <c:v>1.1438078119512371E-7</c:v>
                </c:pt>
                <c:pt idx="58">
                  <c:v>1.2581885931463609E-7</c:v>
                </c:pt>
                <c:pt idx="59">
                  <c:v>1.384007452460997E-7</c:v>
                </c:pt>
                <c:pt idx="60">
                  <c:v>1.5224081977070969E-7</c:v>
                </c:pt>
                <c:pt idx="61">
                  <c:v>1.6746490174778068E-7</c:v>
                </c:pt>
                <c:pt idx="62">
                  <c:v>1.8421139192255877E-7</c:v>
                </c:pt>
                <c:pt idx="63">
                  <c:v>2.0263253111481466E-7</c:v>
                </c:pt>
                <c:pt idx="64">
                  <c:v>2.2289578422629615E-7</c:v>
                </c:pt>
                <c:pt idx="65">
                  <c:v>2.4518536264892581E-7</c:v>
                </c:pt>
                <c:pt idx="66">
                  <c:v>2.6970389891381842E-7</c:v>
                </c:pt>
                <c:pt idx="67">
                  <c:v>2.9667428880520028E-7</c:v>
                </c:pt>
                <c:pt idx="68">
                  <c:v>3.2634171768572032E-7</c:v>
                </c:pt>
                <c:pt idx="69">
                  <c:v>3.5897588945429238E-7</c:v>
                </c:pt>
                <c:pt idx="70">
                  <c:v>3.9487347839972163E-7</c:v>
                </c:pt>
                <c:pt idx="71">
                  <c:v>4.3436082623969382E-7</c:v>
                </c:pt>
                <c:pt idx="72">
                  <c:v>4.7779690886366329E-7</c:v>
                </c:pt>
                <c:pt idx="73">
                  <c:v>5.255765997500297E-7</c:v>
                </c:pt>
                <c:pt idx="74">
                  <c:v>5.7813425972503267E-7</c:v>
                </c:pt>
                <c:pt idx="75">
                  <c:v>6.3594768569753597E-7</c:v>
                </c:pt>
                <c:pt idx="76">
                  <c:v>6.995424542672896E-7</c:v>
                </c:pt>
                <c:pt idx="77">
                  <c:v>7.6949669969401866E-7</c:v>
                </c:pt>
                <c:pt idx="78">
                  <c:v>8.4644636966342058E-7</c:v>
                </c:pt>
                <c:pt idx="79">
                  <c:v>9.310910066297627E-7</c:v>
                </c:pt>
                <c:pt idx="80">
                  <c:v>1.024200107292739E-6</c:v>
                </c:pt>
                <c:pt idx="81">
                  <c:v>1.126620118022013E-6</c:v>
                </c:pt>
                <c:pt idx="82">
                  <c:v>1.2392821298242143E-6</c:v>
                </c:pt>
                <c:pt idx="83">
                  <c:v>1.3632103428066358E-6</c:v>
                </c:pt>
                <c:pt idx="84">
                  <c:v>1.4995313770872995E-6</c:v>
                </c:pt>
                <c:pt idx="85">
                  <c:v>1.6494845147960295E-6</c:v>
                </c:pt>
                <c:pt idx="86">
                  <c:v>1.8144329662756327E-6</c:v>
                </c:pt>
                <c:pt idx="87">
                  <c:v>1.9958762629031962E-6</c:v>
                </c:pt>
                <c:pt idx="88">
                  <c:v>2.1954638891935159E-6</c:v>
                </c:pt>
                <c:pt idx="89">
                  <c:v>2.4150102781128675E-6</c:v>
                </c:pt>
                <c:pt idx="90">
                  <c:v>2.6565113059241546E-6</c:v>
                </c:pt>
                <c:pt idx="91">
                  <c:v>2.9221624365165701E-6</c:v>
                </c:pt>
                <c:pt idx="92">
                  <c:v>3.2143786801682274E-6</c:v>
                </c:pt>
                <c:pt idx="93">
                  <c:v>3.5358165481850504E-6</c:v>
                </c:pt>
                <c:pt idx="94">
                  <c:v>3.8893982030035558E-6</c:v>
                </c:pt>
                <c:pt idx="95">
                  <c:v>4.2783380233039118E-6</c:v>
                </c:pt>
                <c:pt idx="96">
                  <c:v>4.7061718256343037E-6</c:v>
                </c:pt>
                <c:pt idx="97">
                  <c:v>5.1767890081977348E-6</c:v>
                </c:pt>
                <c:pt idx="98">
                  <c:v>5.6944679090175088E-6</c:v>
                </c:pt>
                <c:pt idx="99">
                  <c:v>6.2639146999192598E-6</c:v>
                </c:pt>
                <c:pt idx="100">
                  <c:v>6.8903061699111861E-6</c:v>
                </c:pt>
                <c:pt idx="101">
                  <c:v>7.5793367869023051E-6</c:v>
                </c:pt>
                <c:pt idx="102">
                  <c:v>8.3372704655925357E-6</c:v>
                </c:pt>
                <c:pt idx="103">
                  <c:v>9.1709975121517894E-6</c:v>
                </c:pt>
                <c:pt idx="104">
                  <c:v>1.0000000000000001E-5</c:v>
                </c:pt>
              </c:numCache>
            </c:numRef>
          </c:xVal>
          <c:yVal>
            <c:numRef>
              <c:f>'Worksheet n=1 - Eta'!$AF$30:$AF$134</c:f>
              <c:numCache>
                <c:formatCode>0.00E+00</c:formatCode>
                <c:ptCount val="105"/>
                <c:pt idx="0">
                  <c:v>0.90274359810269977</c:v>
                </c:pt>
                <c:pt idx="1">
                  <c:v>0.89502567949456024</c:v>
                </c:pt>
                <c:pt idx="2">
                  <c:v>0.88679825349279551</c:v>
                </c:pt>
                <c:pt idx="3">
                  <c:v>0.87804217785662275</c:v>
                </c:pt>
                <c:pt idx="4">
                  <c:v>0.86873965538342557</c:v>
                </c:pt>
                <c:pt idx="5">
                  <c:v>0.85887457024358194</c:v>
                </c:pt>
                <c:pt idx="6">
                  <c:v>0.84843284236293992</c:v>
                </c:pt>
                <c:pt idx="7">
                  <c:v>0.83740279470520096</c:v>
                </c:pt>
                <c:pt idx="8">
                  <c:v>0.82577552704166735</c:v>
                </c:pt>
                <c:pt idx="9">
                  <c:v>0.81354528854339059</c:v>
                </c:pt>
                <c:pt idx="10">
                  <c:v>0.80070984035606962</c:v>
                </c:pt>
                <c:pt idx="11">
                  <c:v>0.78727079829645696</c:v>
                </c:pt>
                <c:pt idx="12">
                  <c:v>0.77323394502279363</c:v>
                </c:pt>
                <c:pt idx="13">
                  <c:v>0.75860950056542387</c:v>
                </c:pt>
                <c:pt idx="14">
                  <c:v>0.74341234003786483</c:v>
                </c:pt>
                <c:pt idx="15">
                  <c:v>0.72766214775309013</c:v>
                </c:pt>
                <c:pt idx="16">
                  <c:v>0.71138349789587407</c:v>
                </c:pt>
                <c:pt idx="17">
                  <c:v>0.69460585337498593</c:v>
                </c:pt>
                <c:pt idx="18">
                  <c:v>0.67736347649161077</c:v>
                </c:pt>
                <c:pt idx="19">
                  <c:v>0.65969524756822484</c:v>
                </c:pt>
                <c:pt idx="20">
                  <c:v>0.6416443906022492</c:v>
                </c:pt>
                <c:pt idx="21">
                  <c:v>0.62325810822090089</c:v>
                </c:pt>
                <c:pt idx="22">
                  <c:v>0.60458713156626798</c:v>
                </c:pt>
                <c:pt idx="23">
                  <c:v>0.58568519405890029</c:v>
                </c:pt>
                <c:pt idx="24">
                  <c:v>0.56660844109083741</c:v>
                </c:pt>
                <c:pt idx="25">
                  <c:v>0.54741479040620489</c:v>
                </c:pt>
                <c:pt idx="26">
                  <c:v>0.52816326008067116</c:v>
                </c:pt>
                <c:pt idx="27">
                  <c:v>0.50891328248515488</c:v>
                </c:pt>
                <c:pt idx="28">
                  <c:v>0.48972402333463844</c:v>
                </c:pt>
                <c:pt idx="29">
                  <c:v>0.47065372485265661</c:v>
                </c:pt>
                <c:pt idx="30">
                  <c:v>0.45175909125394886</c:v>
                </c:pt>
                <c:pt idx="31">
                  <c:v>0.43309473324224929</c:v>
                </c:pt>
                <c:pt idx="32">
                  <c:v>0.41471268616256052</c:v>
                </c:pt>
                <c:pt idx="33">
                  <c:v>0.39666201399660916</c:v>
                </c:pt>
                <c:pt idx="34">
                  <c:v>0.37898850872585771</c:v>
                </c:pt>
                <c:pt idx="35">
                  <c:v>0.3617344918933989</c:v>
                </c:pt>
                <c:pt idx="36">
                  <c:v>0.3449387226512477</c:v>
                </c:pt>
                <c:pt idx="37">
                  <c:v>0.32863641433971397</c:v>
                </c:pt>
                <c:pt idx="38">
                  <c:v>0.31285935983831947</c:v>
                </c:pt>
                <c:pt idx="39">
                  <c:v>0.29763616464521925</c:v>
                </c:pt>
                <c:pt idx="40">
                  <c:v>0.28299258593774851</c:v>
                </c:pt>
                <c:pt idx="41">
                  <c:v>0.26895197575435836</c:v>
                </c:pt>
                <c:pt idx="42">
                  <c:v>0.25553582689199822</c:v>
                </c:pt>
                <c:pt idx="43">
                  <c:v>0.24276442106786911</c:v>
                </c:pt>
                <c:pt idx="44">
                  <c:v>0.23065758024435273</c:v>
                </c:pt>
                <c:pt idx="45">
                  <c:v>0.21923552360936868</c:v>
                </c:pt>
                <c:pt idx="46">
                  <c:v>0.20851983433510218</c:v>
                </c:pt>
                <c:pt idx="47">
                  <c:v>0.19853454162894432</c:v>
                </c:pt>
                <c:pt idx="48">
                  <c:v>0.18930732437030198</c:v>
                </c:pt>
                <c:pt idx="49">
                  <c:v>0.18087084229742417</c:v>
                </c:pt>
                <c:pt idx="50">
                  <c:v>0.17326419860300388</c:v>
                </c:pt>
                <c:pt idx="51">
                  <c:v>0.16653453303241916</c:v>
                </c:pt>
                <c:pt idx="52">
                  <c:v>0.16073873600335087</c:v>
                </c:pt>
                <c:pt idx="53">
                  <c:v>0.15594526042233206</c:v>
                </c:pt>
                <c:pt idx="54">
                  <c:v>0.15223598699032934</c:v>
                </c:pt>
                <c:pt idx="55">
                  <c:v>0.14970806884245552</c:v>
                </c:pt>
                <c:pt idx="56">
                  <c:v>0.14847564027589885</c:v>
                </c:pt>
                <c:pt idx="57">
                  <c:v>0.14867122035947442</c:v>
                </c:pt>
                <c:pt idx="58">
                  <c:v>0.15044657476040205</c:v>
                </c:pt>
                <c:pt idx="59">
                  <c:v>0.15397271983905667</c:v>
                </c:pt>
                <c:pt idx="60">
                  <c:v>0.15943866766269224</c:v>
                </c:pt>
                <c:pt idx="61">
                  <c:v>0.16704843107777942</c:v>
                </c:pt>
                <c:pt idx="62">
                  <c:v>0.17701575507190129</c:v>
                </c:pt>
                <c:pt idx="63">
                  <c:v>0.18955604551617769</c:v>
                </c:pt>
                <c:pt idx="64">
                  <c:v>0.20487507010448516</c:v>
                </c:pt>
                <c:pt idx="65">
                  <c:v>0.22315425480200385</c:v>
                </c:pt>
                <c:pt idx="66">
                  <c:v>0.24453283078931826</c:v>
                </c:pt>
                <c:pt idx="67">
                  <c:v>0.26908771175452062</c:v>
                </c:pt>
                <c:pt idx="68">
                  <c:v>0.2968127539009548</c:v>
                </c:pt>
                <c:pt idx="69">
                  <c:v>0.32759984551989763</c:v>
                </c:pt>
                <c:pt idx="70">
                  <c:v>0.36122487795935726</c:v>
                </c:pt>
                <c:pt idx="71">
                  <c:v>0.39734180074845699</c:v>
                </c:pt>
                <c:pt idx="72">
                  <c:v>0.43548742437293775</c:v>
                </c:pt>
                <c:pt idx="73">
                  <c:v>0.47509831274318698</c:v>
                </c:pt>
                <c:pt idx="74">
                  <c:v>0.51553915787886639</c:v>
                </c:pt>
                <c:pt idx="75">
                  <c:v>0.55613987341908067</c:v>
                </c:pt>
                <c:pt idx="76">
                  <c:v>0.59623686602739379</c:v>
                </c:pt>
                <c:pt idx="77">
                  <c:v>0.6352130823505957</c:v>
                </c:pt>
                <c:pt idx="78">
                  <c:v>0.67253175242635788</c:v>
                </c:pt>
                <c:pt idx="79">
                  <c:v>0.70776014163948875</c:v>
                </c:pt>
                <c:pt idx="80">
                  <c:v>0.74058163620556683</c:v>
                </c:pt>
                <c:pt idx="81">
                  <c:v>0.7707965393277032</c:v>
                </c:pt>
                <c:pt idx="82">
                  <c:v>0.79831355203594978</c:v>
                </c:pt>
                <c:pt idx="83">
                  <c:v>0.82313479381173993</c:v>
                </c:pt>
                <c:pt idx="84">
                  <c:v>0.84533737981361123</c:v>
                </c:pt>
                <c:pt idx="85">
                  <c:v>0.86505419180189669</c:v>
                </c:pt>
                <c:pt idx="86">
                  <c:v>0.88245580677013979</c:v>
                </c:pt>
                <c:pt idx="87">
                  <c:v>0.8977348063086058</c:v>
                </c:pt>
                <c:pt idx="88">
                  <c:v>0.91109303492717875</c:v>
                </c:pt>
                <c:pt idx="89">
                  <c:v>0.92273188198028966</c:v>
                </c:pt>
                <c:pt idx="90">
                  <c:v>0.93284534256195928</c:v>
                </c:pt>
                <c:pt idx="91">
                  <c:v>0.94161544389584362</c:v>
                </c:pt>
                <c:pt idx="92">
                  <c:v>0.94920956638679399</c:v>
                </c:pt>
                <c:pt idx="93">
                  <c:v>0.95577920320141829</c:v>
                </c:pt>
                <c:pt idx="94">
                  <c:v>0.96145975650638682</c:v>
                </c:pt>
                <c:pt idx="95">
                  <c:v>0.96637103899056798</c:v>
                </c:pt>
                <c:pt idx="96">
                  <c:v>0.97061822121652952</c:v>
                </c:pt>
                <c:pt idx="97">
                  <c:v>0.97429303051197524</c:v>
                </c:pt>
                <c:pt idx="98">
                  <c:v>0.97747506193121547</c:v>
                </c:pt>
                <c:pt idx="99">
                  <c:v>0.98023310554177034</c:v>
                </c:pt>
                <c:pt idx="100">
                  <c:v>0.98262642772850461</c:v>
                </c:pt>
                <c:pt idx="101">
                  <c:v>0.98470596886504858</c:v>
                </c:pt>
                <c:pt idx="102">
                  <c:v>0.98651543727200164</c:v>
                </c:pt>
                <c:pt idx="103">
                  <c:v>0.98809229146195132</c:v>
                </c:pt>
                <c:pt idx="104">
                  <c:v>0.98934956948623454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'Worksheet n=1 - Eta'!$AG$29</c:f>
              <c:strCache>
                <c:ptCount val="1"/>
                <c:pt idx="0">
                  <c:v>η 0_MMS_R</c:v>
                </c:pt>
              </c:strCache>
            </c:strRef>
          </c:tx>
          <c:marker>
            <c:symbol val="triangle"/>
            <c:size val="5"/>
          </c:marker>
          <c:xVal>
            <c:numRef>
              <c:f>'Worksheet n=1 - Eta'!$O$30:$O$134</c:f>
              <c:numCache>
                <c:formatCode>0.00E+00</c:formatCode>
                <c:ptCount val="105"/>
                <c:pt idx="0">
                  <c:v>5.0000000000000003E-10</c:v>
                </c:pt>
                <c:pt idx="1">
                  <c:v>5.5000000000000007E-10</c:v>
                </c:pt>
                <c:pt idx="2">
                  <c:v>6.0500000000000008E-10</c:v>
                </c:pt>
                <c:pt idx="3">
                  <c:v>6.6550000000000013E-10</c:v>
                </c:pt>
                <c:pt idx="4">
                  <c:v>7.3205000000000018E-10</c:v>
                </c:pt>
                <c:pt idx="5">
                  <c:v>8.0525500000000023E-10</c:v>
                </c:pt>
                <c:pt idx="6">
                  <c:v>8.8578050000000028E-10</c:v>
                </c:pt>
                <c:pt idx="7">
                  <c:v>9.743585500000003E-10</c:v>
                </c:pt>
                <c:pt idx="8">
                  <c:v>1.0717944050000004E-9</c:v>
                </c:pt>
                <c:pt idx="9">
                  <c:v>1.1789738455000005E-9</c:v>
                </c:pt>
                <c:pt idx="10">
                  <c:v>1.2968712300500006E-9</c:v>
                </c:pt>
                <c:pt idx="11">
                  <c:v>1.4265583530550007E-9</c:v>
                </c:pt>
                <c:pt idx="12">
                  <c:v>1.569214188360501E-9</c:v>
                </c:pt>
                <c:pt idx="13">
                  <c:v>1.7261356071965512E-9</c:v>
                </c:pt>
                <c:pt idx="14">
                  <c:v>1.8987491679162064E-9</c:v>
                </c:pt>
                <c:pt idx="15">
                  <c:v>2.0886240847078271E-9</c:v>
                </c:pt>
                <c:pt idx="16">
                  <c:v>2.2974864931786098E-9</c:v>
                </c:pt>
                <c:pt idx="17">
                  <c:v>2.5272351424964711E-9</c:v>
                </c:pt>
                <c:pt idx="18">
                  <c:v>2.7799586567461186E-9</c:v>
                </c:pt>
                <c:pt idx="19">
                  <c:v>3.0579545224207309E-9</c:v>
                </c:pt>
                <c:pt idx="20">
                  <c:v>3.363749974662804E-9</c:v>
                </c:pt>
                <c:pt idx="21">
                  <c:v>3.7001249721290846E-9</c:v>
                </c:pt>
                <c:pt idx="22">
                  <c:v>4.0701374693419934E-9</c:v>
                </c:pt>
                <c:pt idx="23">
                  <c:v>4.4771512162761934E-9</c:v>
                </c:pt>
                <c:pt idx="24">
                  <c:v>4.9248663379038135E-9</c:v>
                </c:pt>
                <c:pt idx="25">
                  <c:v>5.4173529716941953E-9</c:v>
                </c:pt>
                <c:pt idx="26">
                  <c:v>5.9590882688636154E-9</c:v>
                </c:pt>
                <c:pt idx="27">
                  <c:v>6.5549970957499771E-9</c:v>
                </c:pt>
                <c:pt idx="28">
                  <c:v>7.2104968053249753E-9</c:v>
                </c:pt>
                <c:pt idx="29">
                  <c:v>7.9315464858574736E-9</c:v>
                </c:pt>
                <c:pt idx="30">
                  <c:v>8.7247011344432211E-9</c:v>
                </c:pt>
                <c:pt idx="31">
                  <c:v>9.5971712478875435E-9</c:v>
                </c:pt>
                <c:pt idx="32">
                  <c:v>1.0556888372676299E-8</c:v>
                </c:pt>
                <c:pt idx="33">
                  <c:v>1.1612577209943931E-8</c:v>
                </c:pt>
                <c:pt idx="34">
                  <c:v>1.2773834930938324E-8</c:v>
                </c:pt>
                <c:pt idx="35">
                  <c:v>1.4051218424032157E-8</c:v>
                </c:pt>
                <c:pt idx="36">
                  <c:v>1.5456340266435374E-8</c:v>
                </c:pt>
                <c:pt idx="37">
                  <c:v>1.7001974293078913E-8</c:v>
                </c:pt>
                <c:pt idx="38">
                  <c:v>1.8702171722386804E-8</c:v>
                </c:pt>
                <c:pt idx="39">
                  <c:v>2.0572388894625487E-8</c:v>
                </c:pt>
                <c:pt idx="40">
                  <c:v>2.2629627784088038E-8</c:v>
                </c:pt>
                <c:pt idx="41">
                  <c:v>2.4892590562496844E-8</c:v>
                </c:pt>
                <c:pt idx="42">
                  <c:v>2.7381849618746532E-8</c:v>
                </c:pt>
                <c:pt idx="43">
                  <c:v>3.0120034580621185E-8</c:v>
                </c:pt>
                <c:pt idx="44">
                  <c:v>3.3132038038683307E-8</c:v>
                </c:pt>
                <c:pt idx="45">
                  <c:v>3.6445241842551641E-8</c:v>
                </c:pt>
                <c:pt idx="46">
                  <c:v>4.0089766026806808E-8</c:v>
                </c:pt>
                <c:pt idx="47">
                  <c:v>4.4098742629487491E-8</c:v>
                </c:pt>
                <c:pt idx="48">
                  <c:v>4.850861689243624E-8</c:v>
                </c:pt>
                <c:pt idx="49">
                  <c:v>5.3359478581679867E-8</c:v>
                </c:pt>
                <c:pt idx="50">
                  <c:v>5.8695426439847858E-8</c:v>
                </c:pt>
                <c:pt idx="51">
                  <c:v>6.4564969083832654E-8</c:v>
                </c:pt>
                <c:pt idx="52">
                  <c:v>7.102146599221592E-8</c:v>
                </c:pt>
                <c:pt idx="53">
                  <c:v>7.8123612591437514E-8</c:v>
                </c:pt>
                <c:pt idx="54">
                  <c:v>8.5935973850581278E-8</c:v>
                </c:pt>
                <c:pt idx="55">
                  <c:v>9.452957123563941E-8</c:v>
                </c:pt>
                <c:pt idx="56">
                  <c:v>1.0398252835920336E-7</c:v>
                </c:pt>
                <c:pt idx="57">
                  <c:v>1.1438078119512371E-7</c:v>
                </c:pt>
                <c:pt idx="58">
                  <c:v>1.2581885931463609E-7</c:v>
                </c:pt>
                <c:pt idx="59">
                  <c:v>1.384007452460997E-7</c:v>
                </c:pt>
                <c:pt idx="60">
                  <c:v>1.5224081977070969E-7</c:v>
                </c:pt>
                <c:pt idx="61">
                  <c:v>1.6746490174778068E-7</c:v>
                </c:pt>
                <c:pt idx="62">
                  <c:v>1.8421139192255877E-7</c:v>
                </c:pt>
                <c:pt idx="63">
                  <c:v>2.0263253111481466E-7</c:v>
                </c:pt>
                <c:pt idx="64">
                  <c:v>2.2289578422629615E-7</c:v>
                </c:pt>
                <c:pt idx="65">
                  <c:v>2.4518536264892581E-7</c:v>
                </c:pt>
                <c:pt idx="66">
                  <c:v>2.6970389891381842E-7</c:v>
                </c:pt>
                <c:pt idx="67">
                  <c:v>2.9667428880520028E-7</c:v>
                </c:pt>
                <c:pt idx="68">
                  <c:v>3.2634171768572032E-7</c:v>
                </c:pt>
                <c:pt idx="69">
                  <c:v>3.5897588945429238E-7</c:v>
                </c:pt>
                <c:pt idx="70">
                  <c:v>3.9487347839972163E-7</c:v>
                </c:pt>
                <c:pt idx="71">
                  <c:v>4.3436082623969382E-7</c:v>
                </c:pt>
                <c:pt idx="72">
                  <c:v>4.7779690886366329E-7</c:v>
                </c:pt>
                <c:pt idx="73">
                  <c:v>5.255765997500297E-7</c:v>
                </c:pt>
                <c:pt idx="74">
                  <c:v>5.7813425972503267E-7</c:v>
                </c:pt>
                <c:pt idx="75">
                  <c:v>6.3594768569753597E-7</c:v>
                </c:pt>
                <c:pt idx="76">
                  <c:v>6.995424542672896E-7</c:v>
                </c:pt>
                <c:pt idx="77">
                  <c:v>7.6949669969401866E-7</c:v>
                </c:pt>
                <c:pt idx="78">
                  <c:v>8.4644636966342058E-7</c:v>
                </c:pt>
                <c:pt idx="79">
                  <c:v>9.310910066297627E-7</c:v>
                </c:pt>
                <c:pt idx="80">
                  <c:v>1.024200107292739E-6</c:v>
                </c:pt>
                <c:pt idx="81">
                  <c:v>1.126620118022013E-6</c:v>
                </c:pt>
                <c:pt idx="82">
                  <c:v>1.2392821298242143E-6</c:v>
                </c:pt>
                <c:pt idx="83">
                  <c:v>1.3632103428066358E-6</c:v>
                </c:pt>
                <c:pt idx="84">
                  <c:v>1.4995313770872995E-6</c:v>
                </c:pt>
                <c:pt idx="85">
                  <c:v>1.6494845147960295E-6</c:v>
                </c:pt>
                <c:pt idx="86">
                  <c:v>1.8144329662756327E-6</c:v>
                </c:pt>
                <c:pt idx="87">
                  <c:v>1.9958762629031962E-6</c:v>
                </c:pt>
                <c:pt idx="88">
                  <c:v>2.1954638891935159E-6</c:v>
                </c:pt>
                <c:pt idx="89">
                  <c:v>2.4150102781128675E-6</c:v>
                </c:pt>
                <c:pt idx="90">
                  <c:v>2.6565113059241546E-6</c:v>
                </c:pt>
                <c:pt idx="91">
                  <c:v>2.9221624365165701E-6</c:v>
                </c:pt>
                <c:pt idx="92">
                  <c:v>3.2143786801682274E-6</c:v>
                </c:pt>
                <c:pt idx="93">
                  <c:v>3.5358165481850504E-6</c:v>
                </c:pt>
                <c:pt idx="94">
                  <c:v>3.8893982030035558E-6</c:v>
                </c:pt>
                <c:pt idx="95">
                  <c:v>4.2783380233039118E-6</c:v>
                </c:pt>
                <c:pt idx="96">
                  <c:v>4.7061718256343037E-6</c:v>
                </c:pt>
                <c:pt idx="97">
                  <c:v>5.1767890081977348E-6</c:v>
                </c:pt>
                <c:pt idx="98">
                  <c:v>5.6944679090175088E-6</c:v>
                </c:pt>
                <c:pt idx="99">
                  <c:v>6.2639146999192598E-6</c:v>
                </c:pt>
                <c:pt idx="100">
                  <c:v>6.8903061699111861E-6</c:v>
                </c:pt>
                <c:pt idx="101">
                  <c:v>7.5793367869023051E-6</c:v>
                </c:pt>
                <c:pt idx="102">
                  <c:v>8.3372704655925357E-6</c:v>
                </c:pt>
                <c:pt idx="103">
                  <c:v>9.1709975121517894E-6</c:v>
                </c:pt>
                <c:pt idx="104">
                  <c:v>1.0000000000000001E-5</c:v>
                </c:pt>
              </c:numCache>
            </c:numRef>
          </c:xVal>
          <c:yVal>
            <c:numRef>
              <c:f>'Worksheet n=1 - Eta'!$AG$30:$AG$134</c:f>
              <c:numCache>
                <c:formatCode>0.00E+00</c:formatCode>
                <c:ptCount val="105"/>
                <c:pt idx="0">
                  <c:v>9.2838105711694361</c:v>
                </c:pt>
                <c:pt idx="1">
                  <c:v>8.5278624232624392</c:v>
                </c:pt>
                <c:pt idx="2">
                  <c:v>7.8355216687769129</c:v>
                </c:pt>
                <c:pt idx="3">
                  <c:v>7.2013048919300644</c:v>
                </c:pt>
                <c:pt idx="4">
                  <c:v>6.6202096922821054</c:v>
                </c:pt>
                <c:pt idx="5">
                  <c:v>6.0876719829561479</c:v>
                </c:pt>
                <c:pt idx="6">
                  <c:v>5.5995271110274629</c:v>
                </c:pt>
                <c:pt idx="7">
                  <c:v>5.1519744561677099</c:v>
                </c:pt>
                <c:pt idx="8">
                  <c:v>4.741545194694667</c:v>
                </c:pt>
                <c:pt idx="9">
                  <c:v>4.3650729444311738</c:v>
                </c:pt>
                <c:pt idx="10">
                  <c:v>4.0196670314751985</c:v>
                </c:pt>
                <c:pt idx="11">
                  <c:v>3.7026881433564416</c:v>
                </c:pt>
                <c:pt idx="12">
                  <c:v>3.4117261543161139</c:v>
                </c:pt>
                <c:pt idx="13">
                  <c:v>3.1445799277862214</c:v>
                </c:pt>
                <c:pt idx="14">
                  <c:v>2.8992389187380123</c:v>
                </c:pt>
                <c:pt idx="15">
                  <c:v>2.6738664145747943</c:v>
                </c:pt>
                <c:pt idx="16">
                  <c:v>2.466784267806565</c:v>
                </c:pt>
                <c:pt idx="17">
                  <c:v>2.2764589869944438</c:v>
                </c:pt>
                <c:pt idx="18">
                  <c:v>2.1014890645114352</c:v>
                </c:pt>
                <c:pt idx="19">
                  <c:v>1.9405934306416324</c:v>
                </c:pt>
                <c:pt idx="20">
                  <c:v>1.7926009335322721</c:v>
                </c:pt>
                <c:pt idx="21">
                  <c:v>1.6564407536122978</c:v>
                </c:pt>
                <c:pt idx="22">
                  <c:v>1.5311336693807427</c:v>
                </c:pt>
                <c:pt idx="23">
                  <c:v>1.4157840990233104</c:v>
                </c:pt>
                <c:pt idx="24">
                  <c:v>1.309572849206132</c:v>
                </c:pt>
                <c:pt idx="25">
                  <c:v>1.2117505086847691</c:v>
                </c:pt>
                <c:pt idx="26">
                  <c:v>1.1216314301133861</c:v>
                </c:pt>
                <c:pt idx="27">
                  <c:v>1.038588248697438</c:v>
                </c:pt>
                <c:pt idx="28">
                  <c:v>0.96204689115377084</c:v>
                </c:pt>
                <c:pt idx="29">
                  <c:v>0.89148203287188621</c:v>
                </c:pt>
                <c:pt idx="30">
                  <c:v>0.82641296525352359</c:v>
                </c:pt>
                <c:pt idx="31">
                  <c:v>0.76639983898715036</c:v>
                </c:pt>
                <c:pt idx="32">
                  <c:v>0.71104025253013359</c:v>
                </c:pt>
                <c:pt idx="33">
                  <c:v>0.65996615836408845</c:v>
                </c:pt>
                <c:pt idx="34">
                  <c:v>0.61284106269794569</c:v>
                </c:pt>
                <c:pt idx="35">
                  <c:v>0.56935749725856866</c:v>
                </c:pt>
                <c:pt idx="36">
                  <c:v>0.5292347446719029</c:v>
                </c:pt>
                <c:pt idx="37">
                  <c:v>0.49221680174206167</c:v>
                </c:pt>
                <c:pt idx="38">
                  <c:v>0.45807056772848559</c:v>
                </c:pt>
                <c:pt idx="39">
                  <c:v>0.42658424755367358</c:v>
                </c:pt>
                <c:pt idx="40">
                  <c:v>0.39756596280316692</c:v>
                </c:pt>
                <c:pt idx="41">
                  <c:v>0.37084256647048047</c:v>
                </c:pt>
                <c:pt idx="42">
                  <c:v>0.34625866072677669</c:v>
                </c:pt>
                <c:pt idx="43">
                  <c:v>0.32367582064480088</c:v>
                </c:pt>
                <c:pt idx="44">
                  <c:v>0.30297203088001312</c:v>
                </c:pt>
                <c:pt idx="45">
                  <c:v>0.28404134692837801</c:v>
                </c:pt>
                <c:pt idx="46">
                  <c:v>0.26679379788160529</c:v>
                </c:pt>
                <c:pt idx="47">
                  <c:v>0.25115555375558896</c:v>
                </c:pt>
                <c:pt idx="48">
                  <c:v>0.23706938767850691</c:v>
                </c:pt>
                <c:pt idx="49">
                  <c:v>0.22449547173382187</c:v>
                </c:pt>
                <c:pt idx="50">
                  <c:v>0.21341255535173004</c:v>
                </c:pt>
                <c:pt idx="51">
                  <c:v>0.20381958718115789</c:v>
                </c:pt>
                <c:pt idx="52">
                  <c:v>0.19573785577617145</c:v>
                </c:pt>
                <c:pt idx="53">
                  <c:v>0.18921374170586555</c:v>
                </c:pt>
                <c:pt idx="54">
                  <c:v>0.18432219446146633</c:v>
                </c:pt>
                <c:pt idx="55">
                  <c:v>0.18117107253279988</c:v>
                </c:pt>
                <c:pt idx="56">
                  <c:v>0.17990651515777392</c:v>
                </c:pt>
                <c:pt idx="57">
                  <c:v>0.1807195506003785</c:v>
                </c:pt>
                <c:pt idx="58">
                  <c:v>0.18385418969952255</c:v>
                </c:pt>
                <c:pt idx="59">
                  <c:v>0.18961730644261401</c:v>
                </c:pt>
                <c:pt idx="60">
                  <c:v>0.1983906713770584</c:v>
                </c:pt>
                <c:pt idx="61">
                  <c:v>0.21064558110572737</c:v>
                </c:pt>
                <c:pt idx="62">
                  <c:v>0.22696062073264597</c:v>
                </c:pt>
                <c:pt idx="63">
                  <c:v>0.2480432093366344</c:v>
                </c:pt>
                <c:pt idx="64">
                  <c:v>0.27475571547157179</c:v>
                </c:pt>
                <c:pt idx="65">
                  <c:v>0.30814709530478601</c:v>
                </c:pt>
                <c:pt idx="66">
                  <c:v>0.34949120633801001</c:v>
                </c:pt>
                <c:pt idx="67">
                  <c:v>0.40033319200204082</c:v>
                </c:pt>
                <c:pt idx="68">
                  <c:v>0.46254562560147727</c:v>
                </c:pt>
                <c:pt idx="69">
                  <c:v>0.53839645678728609</c:v>
                </c:pt>
                <c:pt idx="70">
                  <c:v>0.63063123287182865</c:v>
                </c:pt>
                <c:pt idx="71">
                  <c:v>0.74257258650540114</c:v>
                </c:pt>
                <c:pt idx="72">
                  <c:v>0.87824060941961635</c:v>
                </c:pt>
                <c:pt idx="73">
                  <c:v>1.0424984919969535</c:v>
                </c:pt>
                <c:pt idx="74">
                  <c:v>1.2412287280390109</c:v>
                </c:pt>
                <c:pt idx="75">
                  <c:v>1.4815462967846609</c:v>
                </c:pt>
                <c:pt idx="76">
                  <c:v>1.7720565805155097</c:v>
                </c:pt>
                <c:pt idx="77">
                  <c:v>2.1231674050353067</c:v>
                </c:pt>
                <c:pt idx="78">
                  <c:v>2.5474665612788572</c:v>
                </c:pt>
                <c:pt idx="79">
                  <c:v>3.0601785511155888</c:v>
                </c:pt>
                <c:pt idx="80">
                  <c:v>3.6797171859661475</c:v>
                </c:pt>
                <c:pt idx="81">
                  <c:v>4.4283541582991717</c:v>
                </c:pt>
                <c:pt idx="82">
                  <c:v>5.3330279306530395</c:v>
                </c:pt>
                <c:pt idx="83">
                  <c:v>6.4263223984854996</c:v>
                </c:pt>
                <c:pt idx="84">
                  <c:v>7.7476509681734402</c:v>
                </c:pt>
                <c:pt idx="85">
                  <c:v>9.3446891752646675</c:v>
                </c:pt>
                <c:pt idx="86">
                  <c:v>11.275108023355502</c:v>
                </c:pt>
                <c:pt idx="87">
                  <c:v>13.608671180736923</c:v>
                </c:pt>
                <c:pt idx="88">
                  <c:v>16.429772429523169</c:v>
                </c:pt>
                <c:pt idx="89">
                  <c:v>19.840505803507778</c:v>
                </c:pt>
                <c:pt idx="90">
                  <c:v>23.964380261103361</c:v>
                </c:pt>
                <c:pt idx="91">
                  <c:v>28.950814225801661</c:v>
                </c:pt>
                <c:pt idx="92">
                  <c:v>34.980573744579701</c:v>
                </c:pt>
                <c:pt idx="93">
                  <c:v>42.272352400260544</c:v>
                </c:pt>
                <c:pt idx="94">
                  <c:v>51.090732720191539</c:v>
                </c:pt>
                <c:pt idx="95">
                  <c:v>61.755819167072715</c:v>
                </c:pt>
                <c:pt idx="96">
                  <c:v>74.654893713124835</c:v>
                </c:pt>
                <c:pt idx="97">
                  <c:v>90.256518706106533</c:v>
                </c:pt>
                <c:pt idx="98">
                  <c:v>109.12760092125852</c:v>
                </c:pt>
                <c:pt idx="99">
                  <c:v>131.95403860747609</c:v>
                </c:pt>
                <c:pt idx="100">
                  <c:v>159.56570391187407</c:v>
                </c:pt>
                <c:pt idx="101">
                  <c:v>192.96667106332612</c:v>
                </c:pt>
                <c:pt idx="102">
                  <c:v>233.37179187080909</c:v>
                </c:pt>
                <c:pt idx="103">
                  <c:v>282.25095141398123</c:v>
                </c:pt>
                <c:pt idx="104">
                  <c:v>335.45838274294982</c:v>
                </c:pt>
              </c:numCache>
            </c:numRef>
          </c:yVal>
          <c:smooth val="1"/>
        </c:ser>
        <c:axId val="93001600"/>
        <c:axId val="93028736"/>
      </c:scatterChart>
      <c:valAx>
        <c:axId val="93001600"/>
        <c:scaling>
          <c:logBase val="10"/>
          <c:orientation val="minMax"/>
          <c:max val="1.2000000000000036E-5"/>
          <c:min val="1.0000000000000065E-1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ap [m]</a:t>
                </a:r>
              </a:p>
            </c:rich>
          </c:tx>
          <c:layout/>
        </c:title>
        <c:numFmt formatCode="0.E+00" sourceLinked="0"/>
        <c:tickLblPos val="low"/>
        <c:crossAx val="93028736"/>
        <c:crosses val="autoZero"/>
        <c:crossBetween val="midCat"/>
      </c:valAx>
      <c:valAx>
        <c:axId val="93028736"/>
        <c:scaling>
          <c:logBase val="10"/>
          <c:orientation val="minMax"/>
          <c:max val="100"/>
          <c:min val="1.0000000000000005E-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Efficiency</a:t>
                </a:r>
              </a:p>
            </c:rich>
          </c:tx>
          <c:layout/>
        </c:title>
        <c:numFmt formatCode="0.E+00" sourceLinked="0"/>
        <c:tickLblPos val="low"/>
        <c:crossAx val="93001600"/>
        <c:crossesAt val="1"/>
        <c:crossBetween val="midCat"/>
      </c:valAx>
    </c:plotArea>
    <c:legend>
      <c:legendPos val="r"/>
      <c:layout>
        <c:manualLayout>
          <c:xMode val="edge"/>
          <c:yMode val="edge"/>
          <c:x val="0.83123469950520978"/>
          <c:y val="0.37521212808251747"/>
          <c:w val="0.13271149091844484"/>
          <c:h val="0.25313011507142674"/>
        </c:manualLayout>
      </c:layout>
    </c:legend>
    <c:plotVisOnly val="1"/>
    <c:dispBlanksAs val="gap"/>
  </c:chart>
  <c:spPr>
    <a:ln w="41275">
      <a:solidFill>
        <a:schemeClr val="dk1">
          <a:shade val="50000"/>
        </a:schemeClr>
      </a:solidFill>
    </a:ln>
  </c:spPr>
  <c:txPr>
    <a:bodyPr/>
    <a:lstStyle/>
    <a:p>
      <a:pPr>
        <a:defRPr sz="1200"/>
      </a:pPr>
      <a:endParaRPr lang="it-IT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3806399574021541"/>
          <c:y val="3.4227494186389019E-2"/>
          <c:w val="0.65282736991173851"/>
          <c:h val="0.83696763799540885"/>
        </c:manualLayout>
      </c:layout>
      <c:scatterChart>
        <c:scatterStyle val="smoothMarker"/>
        <c:ser>
          <c:idx val="13"/>
          <c:order val="0"/>
          <c:tx>
            <c:strRef>
              <c:f>'Worksheet n &lt; 1 - Eta_gamma'!$AD$30</c:f>
              <c:strCache>
                <c:ptCount val="1"/>
                <c:pt idx="0">
                  <c:v>η N,γ_MMS</c:v>
                </c:pt>
              </c:strCache>
            </c:strRef>
          </c:tx>
          <c:spPr>
            <a:ln>
              <a:solidFill>
                <a:srgbClr val="FF33CC"/>
              </a:solidFill>
            </a:ln>
          </c:spPr>
          <c:marker>
            <c:symbol val="diamond"/>
            <c:size val="8"/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</c:spPr>
          </c:marker>
          <c:xVal>
            <c:numRef>
              <c:f>'Worksheet n &lt; 1 - Eta_gamma'!$O$31:$O$135</c:f>
              <c:numCache>
                <c:formatCode>0.00E+00</c:formatCode>
                <c:ptCount val="105"/>
                <c:pt idx="0">
                  <c:v>5.0000000000000003E-10</c:v>
                </c:pt>
                <c:pt idx="1">
                  <c:v>5.5000000000000007E-10</c:v>
                </c:pt>
                <c:pt idx="2">
                  <c:v>6.0500000000000008E-10</c:v>
                </c:pt>
                <c:pt idx="3">
                  <c:v>6.6550000000000013E-10</c:v>
                </c:pt>
                <c:pt idx="4">
                  <c:v>7.3205000000000018E-10</c:v>
                </c:pt>
                <c:pt idx="5">
                  <c:v>8.0525500000000023E-10</c:v>
                </c:pt>
                <c:pt idx="6">
                  <c:v>8.8578050000000028E-10</c:v>
                </c:pt>
                <c:pt idx="7">
                  <c:v>9.743585500000003E-10</c:v>
                </c:pt>
                <c:pt idx="8">
                  <c:v>1.0717944050000004E-9</c:v>
                </c:pt>
                <c:pt idx="9">
                  <c:v>1.1789738455000005E-9</c:v>
                </c:pt>
                <c:pt idx="10">
                  <c:v>1.2968712300500006E-9</c:v>
                </c:pt>
                <c:pt idx="11">
                  <c:v>1.4265583530550007E-9</c:v>
                </c:pt>
                <c:pt idx="12">
                  <c:v>1.569214188360501E-9</c:v>
                </c:pt>
                <c:pt idx="13">
                  <c:v>1.7261356071965512E-9</c:v>
                </c:pt>
                <c:pt idx="14">
                  <c:v>1.8987491679162064E-9</c:v>
                </c:pt>
                <c:pt idx="15">
                  <c:v>2.0886240847078271E-9</c:v>
                </c:pt>
                <c:pt idx="16">
                  <c:v>2.2974864931786098E-9</c:v>
                </c:pt>
                <c:pt idx="17">
                  <c:v>2.5272351424964711E-9</c:v>
                </c:pt>
                <c:pt idx="18">
                  <c:v>2.7799586567461186E-9</c:v>
                </c:pt>
                <c:pt idx="19">
                  <c:v>3.0579545224207309E-9</c:v>
                </c:pt>
                <c:pt idx="20">
                  <c:v>3.363749974662804E-9</c:v>
                </c:pt>
                <c:pt idx="21">
                  <c:v>3.7001249721290846E-9</c:v>
                </c:pt>
                <c:pt idx="22">
                  <c:v>4.0701374693419934E-9</c:v>
                </c:pt>
                <c:pt idx="23">
                  <c:v>4.4771512162761934E-9</c:v>
                </c:pt>
                <c:pt idx="24">
                  <c:v>4.9248663379038135E-9</c:v>
                </c:pt>
                <c:pt idx="25">
                  <c:v>5.4173529716941953E-9</c:v>
                </c:pt>
                <c:pt idx="26">
                  <c:v>5.9590882688636154E-9</c:v>
                </c:pt>
                <c:pt idx="27">
                  <c:v>6.5549970957499771E-9</c:v>
                </c:pt>
                <c:pt idx="28">
                  <c:v>7.2104968053249753E-9</c:v>
                </c:pt>
                <c:pt idx="29">
                  <c:v>7.9315464858574736E-9</c:v>
                </c:pt>
                <c:pt idx="30">
                  <c:v>8.7247011344432211E-9</c:v>
                </c:pt>
                <c:pt idx="31">
                  <c:v>9.5971712478875435E-9</c:v>
                </c:pt>
                <c:pt idx="32">
                  <c:v>1.0556888372676299E-8</c:v>
                </c:pt>
                <c:pt idx="33">
                  <c:v>1.1612577209943931E-8</c:v>
                </c:pt>
                <c:pt idx="34">
                  <c:v>1.2773834930938324E-8</c:v>
                </c:pt>
                <c:pt idx="35">
                  <c:v>1.4051218424032157E-8</c:v>
                </c:pt>
                <c:pt idx="36">
                  <c:v>1.5456340266435374E-8</c:v>
                </c:pt>
                <c:pt idx="37">
                  <c:v>1.7001974293078913E-8</c:v>
                </c:pt>
                <c:pt idx="38">
                  <c:v>1.8702171722386804E-8</c:v>
                </c:pt>
                <c:pt idx="39">
                  <c:v>2.0572388894625487E-8</c:v>
                </c:pt>
                <c:pt idx="40">
                  <c:v>2.2629627784088038E-8</c:v>
                </c:pt>
                <c:pt idx="41">
                  <c:v>2.4892590562496844E-8</c:v>
                </c:pt>
                <c:pt idx="42">
                  <c:v>2.7381849618746532E-8</c:v>
                </c:pt>
                <c:pt idx="43">
                  <c:v>3.0120034580621185E-8</c:v>
                </c:pt>
                <c:pt idx="44">
                  <c:v>3.3132038038683307E-8</c:v>
                </c:pt>
                <c:pt idx="45">
                  <c:v>3.6445241842551641E-8</c:v>
                </c:pt>
                <c:pt idx="46">
                  <c:v>4.0089766026806808E-8</c:v>
                </c:pt>
                <c:pt idx="47">
                  <c:v>4.4098742629487491E-8</c:v>
                </c:pt>
                <c:pt idx="48">
                  <c:v>4.850861689243624E-8</c:v>
                </c:pt>
                <c:pt idx="49">
                  <c:v>5.3359478581679867E-8</c:v>
                </c:pt>
                <c:pt idx="50">
                  <c:v>5.8695426439847858E-8</c:v>
                </c:pt>
                <c:pt idx="51">
                  <c:v>6.4564969083832654E-8</c:v>
                </c:pt>
                <c:pt idx="52">
                  <c:v>7.102146599221592E-8</c:v>
                </c:pt>
                <c:pt idx="53">
                  <c:v>7.8123612591437514E-8</c:v>
                </c:pt>
                <c:pt idx="54">
                  <c:v>8.5935973850581278E-8</c:v>
                </c:pt>
                <c:pt idx="55">
                  <c:v>9.452957123563941E-8</c:v>
                </c:pt>
                <c:pt idx="56">
                  <c:v>1.0398252835920336E-7</c:v>
                </c:pt>
                <c:pt idx="57">
                  <c:v>1.1438078119512371E-7</c:v>
                </c:pt>
                <c:pt idx="58">
                  <c:v>1.2581885931463609E-7</c:v>
                </c:pt>
                <c:pt idx="59">
                  <c:v>1.384007452460997E-7</c:v>
                </c:pt>
                <c:pt idx="60">
                  <c:v>1.5224081977070969E-7</c:v>
                </c:pt>
                <c:pt idx="61">
                  <c:v>1.6746490174778068E-7</c:v>
                </c:pt>
                <c:pt idx="62">
                  <c:v>1.8421139192255877E-7</c:v>
                </c:pt>
                <c:pt idx="63">
                  <c:v>2.0263253111481466E-7</c:v>
                </c:pt>
                <c:pt idx="64">
                  <c:v>2.2289578422629615E-7</c:v>
                </c:pt>
                <c:pt idx="65">
                  <c:v>2.4518536264892581E-7</c:v>
                </c:pt>
                <c:pt idx="66">
                  <c:v>2.6970389891381842E-7</c:v>
                </c:pt>
                <c:pt idx="67">
                  <c:v>2.9667428880520028E-7</c:v>
                </c:pt>
                <c:pt idx="68">
                  <c:v>3.2634171768572032E-7</c:v>
                </c:pt>
                <c:pt idx="69">
                  <c:v>3.5897588945429238E-7</c:v>
                </c:pt>
                <c:pt idx="70">
                  <c:v>3.9487347839972163E-7</c:v>
                </c:pt>
                <c:pt idx="71">
                  <c:v>4.3436082623969382E-7</c:v>
                </c:pt>
                <c:pt idx="72">
                  <c:v>4.7779690886366329E-7</c:v>
                </c:pt>
                <c:pt idx="73">
                  <c:v>5.255765997500297E-7</c:v>
                </c:pt>
                <c:pt idx="74">
                  <c:v>5.7813425972503267E-7</c:v>
                </c:pt>
                <c:pt idx="75">
                  <c:v>6.3594768569753597E-7</c:v>
                </c:pt>
                <c:pt idx="76">
                  <c:v>6.995424542672896E-7</c:v>
                </c:pt>
                <c:pt idx="77">
                  <c:v>7.6949669969401866E-7</c:v>
                </c:pt>
                <c:pt idx="78">
                  <c:v>8.4644636966342058E-7</c:v>
                </c:pt>
                <c:pt idx="79">
                  <c:v>9.310910066297627E-7</c:v>
                </c:pt>
                <c:pt idx="80">
                  <c:v>1.024200107292739E-6</c:v>
                </c:pt>
                <c:pt idx="81">
                  <c:v>1.126620118022013E-6</c:v>
                </c:pt>
                <c:pt idx="82">
                  <c:v>1.2392821298242143E-6</c:v>
                </c:pt>
                <c:pt idx="83">
                  <c:v>1.3632103428066358E-6</c:v>
                </c:pt>
                <c:pt idx="84">
                  <c:v>1.4995313770872995E-6</c:v>
                </c:pt>
                <c:pt idx="85">
                  <c:v>1.6494845147960295E-6</c:v>
                </c:pt>
                <c:pt idx="86">
                  <c:v>1.8144329662756327E-6</c:v>
                </c:pt>
                <c:pt idx="87">
                  <c:v>1.9958762629031962E-6</c:v>
                </c:pt>
                <c:pt idx="88">
                  <c:v>2.1954638891935159E-6</c:v>
                </c:pt>
                <c:pt idx="89">
                  <c:v>2.4150102781128675E-6</c:v>
                </c:pt>
                <c:pt idx="90">
                  <c:v>2.6565113059241546E-6</c:v>
                </c:pt>
                <c:pt idx="91">
                  <c:v>2.9221624365165701E-6</c:v>
                </c:pt>
                <c:pt idx="92">
                  <c:v>3.2143786801682274E-6</c:v>
                </c:pt>
                <c:pt idx="93">
                  <c:v>3.5358165481850504E-6</c:v>
                </c:pt>
                <c:pt idx="94">
                  <c:v>3.8893982030035558E-6</c:v>
                </c:pt>
                <c:pt idx="95">
                  <c:v>4.2783380233039118E-6</c:v>
                </c:pt>
                <c:pt idx="96">
                  <c:v>4.7061718256343037E-6</c:v>
                </c:pt>
                <c:pt idx="97">
                  <c:v>5.1767890081977348E-6</c:v>
                </c:pt>
                <c:pt idx="98">
                  <c:v>5.6944679090175088E-6</c:v>
                </c:pt>
                <c:pt idx="99">
                  <c:v>6.2639146999192598E-6</c:v>
                </c:pt>
                <c:pt idx="100">
                  <c:v>6.8903061699111861E-6</c:v>
                </c:pt>
                <c:pt idx="101">
                  <c:v>7.5793367869023051E-6</c:v>
                </c:pt>
                <c:pt idx="102">
                  <c:v>8.3372704655925357E-6</c:v>
                </c:pt>
                <c:pt idx="103">
                  <c:v>9.1709975121517894E-6</c:v>
                </c:pt>
                <c:pt idx="104">
                  <c:v>1.0000000000000001E-5</c:v>
                </c:pt>
              </c:numCache>
            </c:numRef>
          </c:xVal>
          <c:yVal>
            <c:numRef>
              <c:f>'Worksheet n &lt; 1 - Eta_gamma'!$AD$31:$AD$135</c:f>
              <c:numCache>
                <c:formatCode>0.00E+00</c:formatCode>
                <c:ptCount val="105"/>
                <c:pt idx="0">
                  <c:v>0.86468546389472123</c:v>
                </c:pt>
                <c:pt idx="1">
                  <c:v>0.86001154802612756</c:v>
                </c:pt>
                <c:pt idx="2">
                  <c:v>0.85514898968336428</c:v>
                </c:pt>
                <c:pt idx="3">
                  <c:v>0.85008912906571843</c:v>
                </c:pt>
                <c:pt idx="4">
                  <c:v>0.84482306052806466</c:v>
                </c:pt>
                <c:pt idx="5">
                  <c:v>0.83934166077606065</c:v>
                </c:pt>
                <c:pt idx="6">
                  <c:v>0.83363562330213792</c:v>
                </c:pt>
                <c:pt idx="7">
                  <c:v>0.82769549958772215</c:v>
                </c:pt>
                <c:pt idx="8">
                  <c:v>0.82151174756957812</c:v>
                </c:pt>
                <c:pt idx="9">
                  <c:v>0.81507478782353393</c:v>
                </c:pt>
                <c:pt idx="10">
                  <c:v>0.80837506785446911</c:v>
                </c:pt>
                <c:pt idx="11">
                  <c:v>0.80140313479484193</c:v>
                </c:pt>
                <c:pt idx="12">
                  <c:v>0.79414971670291068</c:v>
                </c:pt>
                <c:pt idx="13">
                  <c:v>0.78660581251423689</c:v>
                </c:pt>
                <c:pt idx="14">
                  <c:v>0.77876279053469177</c:v>
                </c:pt>
                <c:pt idx="15">
                  <c:v>0.77061249516950192</c:v>
                </c:pt>
                <c:pt idx="16">
                  <c:v>0.76214736136136274</c:v>
                </c:pt>
                <c:pt idx="17">
                  <c:v>0.75336053596311425</c:v>
                </c:pt>
                <c:pt idx="18">
                  <c:v>0.74424600500033511</c:v>
                </c:pt>
                <c:pt idx="19">
                  <c:v>0.7347987254916164</c:v>
                </c:pt>
                <c:pt idx="20">
                  <c:v>0.72501476019644739</c:v>
                </c:pt>
                <c:pt idx="21">
                  <c:v>0.7148914133619223</c:v>
                </c:pt>
                <c:pt idx="22">
                  <c:v>0.70442736525136118</c:v>
                </c:pt>
                <c:pt idx="23">
                  <c:v>0.69362280297407952</c:v>
                </c:pt>
                <c:pt idx="24">
                  <c:v>0.68247954491141438</c:v>
                </c:pt>
                <c:pt idx="25">
                  <c:v>0.67100115586676212</c:v>
                </c:pt>
                <c:pt idx="26">
                  <c:v>0.65919304997469685</c:v>
                </c:pt>
                <c:pt idx="27">
                  <c:v>0.64706257840444292</c:v>
                </c:pt>
                <c:pt idx="28">
                  <c:v>0.63461909900357238</c:v>
                </c:pt>
                <c:pt idx="29">
                  <c:v>0.62187402526482538</c:v>
                </c:pt>
                <c:pt idx="30">
                  <c:v>0.60884085237581498</c:v>
                </c:pt>
                <c:pt idx="31">
                  <c:v>0.59553515863814721</c:v>
                </c:pt>
                <c:pt idx="32">
                  <c:v>0.58197458122498047</c:v>
                </c:pt>
                <c:pt idx="33">
                  <c:v>0.56817876608545537</c:v>
                </c:pt>
                <c:pt idx="34">
                  <c:v>0.55416929279717042</c:v>
                </c:pt>
                <c:pt idx="35">
                  <c:v>0.53996957630593112</c:v>
                </c:pt>
                <c:pt idx="36">
                  <c:v>0.52560474876377405</c:v>
                </c:pt>
                <c:pt idx="37">
                  <c:v>0.51110152606791659</c:v>
                </c:pt>
                <c:pt idx="38">
                  <c:v>0.4964880652005132</c:v>
                </c:pt>
                <c:pt idx="39">
                  <c:v>0.48179382005937499</c:v>
                </c:pt>
                <c:pt idx="40">
                  <c:v>0.46704940514432153</c:v>
                </c:pt>
                <c:pt idx="41">
                  <c:v>0.45228647821981943</c:v>
                </c:pt>
                <c:pt idx="42">
                  <c:v>0.43753765491619723</c:v>
                </c:pt>
                <c:pt idx="43">
                  <c:v>0.42283647017043557</c:v>
                </c:pt>
                <c:pt idx="44">
                  <c:v>0.40821740345959401</c:v>
                </c:pt>
                <c:pt idx="45">
                  <c:v>0.39371598696126847</c:v>
                </c:pt>
                <c:pt idx="46">
                  <c:v>0.37936901809145002</c:v>
                </c:pt>
                <c:pt idx="47">
                  <c:v>0.36521490029857628</c:v>
                </c:pt>
                <c:pt idx="48">
                  <c:v>0.35129413845708585</c:v>
                </c:pt>
                <c:pt idx="49">
                  <c:v>0.33765001753335538</c:v>
                </c:pt>
                <c:pt idx="50">
                  <c:v>0.32432949506692871</c:v>
                </c:pt>
                <c:pt idx="51">
                  <c:v>0.31138433885818417</c:v>
                </c:pt>
                <c:pt idx="52">
                  <c:v>0.29887254016484843</c:v>
                </c:pt>
                <c:pt idx="53">
                  <c:v>0.28686002826385543</c:v>
                </c:pt>
                <c:pt idx="54">
                  <c:v>0.27542270231813415</c:v>
                </c:pt>
                <c:pt idx="55">
                  <c:v>0.26464877808159387</c:v>
                </c:pt>
                <c:pt idx="56">
                  <c:v>0.25464141596427298</c:v>
                </c:pt>
                <c:pt idx="57">
                  <c:v>0.24552154806969115</c:v>
                </c:pt>
                <c:pt idx="58">
                  <c:v>0.23743074874293005</c:v>
                </c:pt>
                <c:pt idx="59">
                  <c:v>0.23053388949186604</c:v>
                </c:pt>
                <c:pt idx="60">
                  <c:v>0.22502118009826177</c:v>
                </c:pt>
                <c:pt idx="61">
                  <c:v>0.22110902371619118</c:v>
                </c:pt>
                <c:pt idx="62">
                  <c:v>0.21903891603324444</c:v>
                </c:pt>
                <c:pt idx="63">
                  <c:v>0.21907342734448482</c:v>
                </c:pt>
                <c:pt idx="64">
                  <c:v>0.22148817999075507</c:v>
                </c:pt>
                <c:pt idx="65">
                  <c:v>0.22655876503793881</c:v>
                </c:pt>
                <c:pt idx="66">
                  <c:v>0.23454185512723275</c:v>
                </c:pt>
                <c:pt idx="67">
                  <c:v>0.24565049403683489</c:v>
                </c:pt>
                <c:pt idx="68">
                  <c:v>0.26002475335569997</c:v>
                </c:pt>
                <c:pt idx="69">
                  <c:v>0.27770057496031592</c:v>
                </c:pt>
                <c:pt idx="70">
                  <c:v>0.29858135972400029</c:v>
                </c:pt>
                <c:pt idx="71">
                  <c:v>0.32241814505983701</c:v>
                </c:pt>
                <c:pt idx="72">
                  <c:v>0.34880431211349516</c:v>
                </c:pt>
                <c:pt idx="73">
                  <c:v>0.3771891051808266</c:v>
                </c:pt>
                <c:pt idx="74">
                  <c:v>0.40691080935560298</c:v>
                </c:pt>
                <c:pt idx="75">
                  <c:v>0.43724599930540359</c:v>
                </c:pt>
                <c:pt idx="76">
                  <c:v>0.46746727431118656</c:v>
                </c:pt>
                <c:pt idx="77">
                  <c:v>0.49689981142487638</c:v>
                </c:pt>
                <c:pt idx="78">
                  <c:v>0.52496768044355724</c:v>
                </c:pt>
                <c:pt idx="79">
                  <c:v>0.55122384703684324</c:v>
                </c:pt>
                <c:pt idx="80">
                  <c:v>0.57536192289835342</c:v>
                </c:pt>
                <c:pt idx="81">
                  <c:v>0.59721154703701695</c:v>
                </c:pt>
                <c:pt idx="82">
                  <c:v>0.61672176953064628</c:v>
                </c:pt>
                <c:pt idx="83">
                  <c:v>0.63393765384218481</c:v>
                </c:pt>
                <c:pt idx="84">
                  <c:v>0.64897482396967965</c:v>
                </c:pt>
                <c:pt idx="85">
                  <c:v>0.66199544877662853</c:v>
                </c:pt>
                <c:pt idx="86">
                  <c:v>0.67318774211065924</c:v>
                </c:pt>
                <c:pt idx="87">
                  <c:v>0.68274983724911076</c:v>
                </c:pt>
                <c:pt idx="88">
                  <c:v>0.69087802856414593</c:v>
                </c:pt>
                <c:pt idx="89">
                  <c:v>0.69775886779829843</c:v>
                </c:pt>
                <c:pt idx="90">
                  <c:v>0.70356438293140933</c:v>
                </c:pt>
                <c:pt idx="91">
                  <c:v>0.70844965881195043</c:v>
                </c:pt>
                <c:pt idx="92">
                  <c:v>0.71255209624761506</c:v>
                </c:pt>
                <c:pt idx="93">
                  <c:v>0.71599178902937155</c:v>
                </c:pt>
                <c:pt idx="94">
                  <c:v>0.71887258842355828</c:v>
                </c:pt>
                <c:pt idx="95">
                  <c:v>0.72128354197231448</c:v>
                </c:pt>
                <c:pt idx="96">
                  <c:v>0.72330048988901974</c:v>
                </c:pt>
                <c:pt idx="97">
                  <c:v>0.72498767675825315</c:v>
                </c:pt>
                <c:pt idx="98">
                  <c:v>0.72639929093573563</c:v>
                </c:pt>
                <c:pt idx="99">
                  <c:v>0.72758088257674958</c:v>
                </c:pt>
                <c:pt idx="100">
                  <c:v>0.72857063730538374</c:v>
                </c:pt>
                <c:pt idx="101">
                  <c:v>0.72940049944434771</c:v>
                </c:pt>
                <c:pt idx="102">
                  <c:v>0.73009714911032786</c:v>
                </c:pt>
                <c:pt idx="103">
                  <c:v>0.73068284337865008</c:v>
                </c:pt>
                <c:pt idx="104">
                  <c:v>0.73113416797673647</c:v>
                </c:pt>
              </c:numCache>
            </c:numRef>
          </c:yVal>
          <c:smooth val="1"/>
        </c:ser>
        <c:ser>
          <c:idx val="14"/>
          <c:order val="1"/>
          <c:tx>
            <c:strRef>
              <c:f>'Worksheet n &lt; 1 - Eta_gamma'!$AE$30</c:f>
              <c:strCache>
                <c:ptCount val="1"/>
                <c:pt idx="0">
                  <c:v>η 0,γ_MMS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</c:spPr>
          </c:marker>
          <c:xVal>
            <c:numRef>
              <c:f>'Worksheet n &lt; 1 - Eta_gamma'!$O$31:$O$135</c:f>
              <c:numCache>
                <c:formatCode>0.00E+00</c:formatCode>
                <c:ptCount val="105"/>
                <c:pt idx="0">
                  <c:v>5.0000000000000003E-10</c:v>
                </c:pt>
                <c:pt idx="1">
                  <c:v>5.5000000000000007E-10</c:v>
                </c:pt>
                <c:pt idx="2">
                  <c:v>6.0500000000000008E-10</c:v>
                </c:pt>
                <c:pt idx="3">
                  <c:v>6.6550000000000013E-10</c:v>
                </c:pt>
                <c:pt idx="4">
                  <c:v>7.3205000000000018E-10</c:v>
                </c:pt>
                <c:pt idx="5">
                  <c:v>8.0525500000000023E-10</c:v>
                </c:pt>
                <c:pt idx="6">
                  <c:v>8.8578050000000028E-10</c:v>
                </c:pt>
                <c:pt idx="7">
                  <c:v>9.743585500000003E-10</c:v>
                </c:pt>
                <c:pt idx="8">
                  <c:v>1.0717944050000004E-9</c:v>
                </c:pt>
                <c:pt idx="9">
                  <c:v>1.1789738455000005E-9</c:v>
                </c:pt>
                <c:pt idx="10">
                  <c:v>1.2968712300500006E-9</c:v>
                </c:pt>
                <c:pt idx="11">
                  <c:v>1.4265583530550007E-9</c:v>
                </c:pt>
                <c:pt idx="12">
                  <c:v>1.569214188360501E-9</c:v>
                </c:pt>
                <c:pt idx="13">
                  <c:v>1.7261356071965512E-9</c:v>
                </c:pt>
                <c:pt idx="14">
                  <c:v>1.8987491679162064E-9</c:v>
                </c:pt>
                <c:pt idx="15">
                  <c:v>2.0886240847078271E-9</c:v>
                </c:pt>
                <c:pt idx="16">
                  <c:v>2.2974864931786098E-9</c:v>
                </c:pt>
                <c:pt idx="17">
                  <c:v>2.5272351424964711E-9</c:v>
                </c:pt>
                <c:pt idx="18">
                  <c:v>2.7799586567461186E-9</c:v>
                </c:pt>
                <c:pt idx="19">
                  <c:v>3.0579545224207309E-9</c:v>
                </c:pt>
                <c:pt idx="20">
                  <c:v>3.363749974662804E-9</c:v>
                </c:pt>
                <c:pt idx="21">
                  <c:v>3.7001249721290846E-9</c:v>
                </c:pt>
                <c:pt idx="22">
                  <c:v>4.0701374693419934E-9</c:v>
                </c:pt>
                <c:pt idx="23">
                  <c:v>4.4771512162761934E-9</c:v>
                </c:pt>
                <c:pt idx="24">
                  <c:v>4.9248663379038135E-9</c:v>
                </c:pt>
                <c:pt idx="25">
                  <c:v>5.4173529716941953E-9</c:v>
                </c:pt>
                <c:pt idx="26">
                  <c:v>5.9590882688636154E-9</c:v>
                </c:pt>
                <c:pt idx="27">
                  <c:v>6.5549970957499771E-9</c:v>
                </c:pt>
                <c:pt idx="28">
                  <c:v>7.2104968053249753E-9</c:v>
                </c:pt>
                <c:pt idx="29">
                  <c:v>7.9315464858574736E-9</c:v>
                </c:pt>
                <c:pt idx="30">
                  <c:v>8.7247011344432211E-9</c:v>
                </c:pt>
                <c:pt idx="31">
                  <c:v>9.5971712478875435E-9</c:v>
                </c:pt>
                <c:pt idx="32">
                  <c:v>1.0556888372676299E-8</c:v>
                </c:pt>
                <c:pt idx="33">
                  <c:v>1.1612577209943931E-8</c:v>
                </c:pt>
                <c:pt idx="34">
                  <c:v>1.2773834930938324E-8</c:v>
                </c:pt>
                <c:pt idx="35">
                  <c:v>1.4051218424032157E-8</c:v>
                </c:pt>
                <c:pt idx="36">
                  <c:v>1.5456340266435374E-8</c:v>
                </c:pt>
                <c:pt idx="37">
                  <c:v>1.7001974293078913E-8</c:v>
                </c:pt>
                <c:pt idx="38">
                  <c:v>1.8702171722386804E-8</c:v>
                </c:pt>
                <c:pt idx="39">
                  <c:v>2.0572388894625487E-8</c:v>
                </c:pt>
                <c:pt idx="40">
                  <c:v>2.2629627784088038E-8</c:v>
                </c:pt>
                <c:pt idx="41">
                  <c:v>2.4892590562496844E-8</c:v>
                </c:pt>
                <c:pt idx="42">
                  <c:v>2.7381849618746532E-8</c:v>
                </c:pt>
                <c:pt idx="43">
                  <c:v>3.0120034580621185E-8</c:v>
                </c:pt>
                <c:pt idx="44">
                  <c:v>3.3132038038683307E-8</c:v>
                </c:pt>
                <c:pt idx="45">
                  <c:v>3.6445241842551641E-8</c:v>
                </c:pt>
                <c:pt idx="46">
                  <c:v>4.0089766026806808E-8</c:v>
                </c:pt>
                <c:pt idx="47">
                  <c:v>4.4098742629487491E-8</c:v>
                </c:pt>
                <c:pt idx="48">
                  <c:v>4.850861689243624E-8</c:v>
                </c:pt>
                <c:pt idx="49">
                  <c:v>5.3359478581679867E-8</c:v>
                </c:pt>
                <c:pt idx="50">
                  <c:v>5.8695426439847858E-8</c:v>
                </c:pt>
                <c:pt idx="51">
                  <c:v>6.4564969083832654E-8</c:v>
                </c:pt>
                <c:pt idx="52">
                  <c:v>7.102146599221592E-8</c:v>
                </c:pt>
                <c:pt idx="53">
                  <c:v>7.8123612591437514E-8</c:v>
                </c:pt>
                <c:pt idx="54">
                  <c:v>8.5935973850581278E-8</c:v>
                </c:pt>
                <c:pt idx="55">
                  <c:v>9.452957123563941E-8</c:v>
                </c:pt>
                <c:pt idx="56">
                  <c:v>1.0398252835920336E-7</c:v>
                </c:pt>
                <c:pt idx="57">
                  <c:v>1.1438078119512371E-7</c:v>
                </c:pt>
                <c:pt idx="58">
                  <c:v>1.2581885931463609E-7</c:v>
                </c:pt>
                <c:pt idx="59">
                  <c:v>1.384007452460997E-7</c:v>
                </c:pt>
                <c:pt idx="60">
                  <c:v>1.5224081977070969E-7</c:v>
                </c:pt>
                <c:pt idx="61">
                  <c:v>1.6746490174778068E-7</c:v>
                </c:pt>
                <c:pt idx="62">
                  <c:v>1.8421139192255877E-7</c:v>
                </c:pt>
                <c:pt idx="63">
                  <c:v>2.0263253111481466E-7</c:v>
                </c:pt>
                <c:pt idx="64">
                  <c:v>2.2289578422629615E-7</c:v>
                </c:pt>
                <c:pt idx="65">
                  <c:v>2.4518536264892581E-7</c:v>
                </c:pt>
                <c:pt idx="66">
                  <c:v>2.6970389891381842E-7</c:v>
                </c:pt>
                <c:pt idx="67">
                  <c:v>2.9667428880520028E-7</c:v>
                </c:pt>
                <c:pt idx="68">
                  <c:v>3.2634171768572032E-7</c:v>
                </c:pt>
                <c:pt idx="69">
                  <c:v>3.5897588945429238E-7</c:v>
                </c:pt>
                <c:pt idx="70">
                  <c:v>3.9487347839972163E-7</c:v>
                </c:pt>
                <c:pt idx="71">
                  <c:v>4.3436082623969382E-7</c:v>
                </c:pt>
                <c:pt idx="72">
                  <c:v>4.7779690886366329E-7</c:v>
                </c:pt>
                <c:pt idx="73">
                  <c:v>5.255765997500297E-7</c:v>
                </c:pt>
                <c:pt idx="74">
                  <c:v>5.7813425972503267E-7</c:v>
                </c:pt>
                <c:pt idx="75">
                  <c:v>6.3594768569753597E-7</c:v>
                </c:pt>
                <c:pt idx="76">
                  <c:v>6.995424542672896E-7</c:v>
                </c:pt>
                <c:pt idx="77">
                  <c:v>7.6949669969401866E-7</c:v>
                </c:pt>
                <c:pt idx="78">
                  <c:v>8.4644636966342058E-7</c:v>
                </c:pt>
                <c:pt idx="79">
                  <c:v>9.310910066297627E-7</c:v>
                </c:pt>
                <c:pt idx="80">
                  <c:v>1.024200107292739E-6</c:v>
                </c:pt>
                <c:pt idx="81">
                  <c:v>1.126620118022013E-6</c:v>
                </c:pt>
                <c:pt idx="82">
                  <c:v>1.2392821298242143E-6</c:v>
                </c:pt>
                <c:pt idx="83">
                  <c:v>1.3632103428066358E-6</c:v>
                </c:pt>
                <c:pt idx="84">
                  <c:v>1.4995313770872995E-6</c:v>
                </c:pt>
                <c:pt idx="85">
                  <c:v>1.6494845147960295E-6</c:v>
                </c:pt>
                <c:pt idx="86">
                  <c:v>1.8144329662756327E-6</c:v>
                </c:pt>
                <c:pt idx="87">
                  <c:v>1.9958762629031962E-6</c:v>
                </c:pt>
                <c:pt idx="88">
                  <c:v>2.1954638891935159E-6</c:v>
                </c:pt>
                <c:pt idx="89">
                  <c:v>2.4150102781128675E-6</c:v>
                </c:pt>
                <c:pt idx="90">
                  <c:v>2.6565113059241546E-6</c:v>
                </c:pt>
                <c:pt idx="91">
                  <c:v>2.9221624365165701E-6</c:v>
                </c:pt>
                <c:pt idx="92">
                  <c:v>3.2143786801682274E-6</c:v>
                </c:pt>
                <c:pt idx="93">
                  <c:v>3.5358165481850504E-6</c:v>
                </c:pt>
                <c:pt idx="94">
                  <c:v>3.8893982030035558E-6</c:v>
                </c:pt>
                <c:pt idx="95">
                  <c:v>4.2783380233039118E-6</c:v>
                </c:pt>
                <c:pt idx="96">
                  <c:v>4.7061718256343037E-6</c:v>
                </c:pt>
                <c:pt idx="97">
                  <c:v>5.1767890081977348E-6</c:v>
                </c:pt>
                <c:pt idx="98">
                  <c:v>5.6944679090175088E-6</c:v>
                </c:pt>
                <c:pt idx="99">
                  <c:v>6.2639146999192598E-6</c:v>
                </c:pt>
                <c:pt idx="100">
                  <c:v>6.8903061699111861E-6</c:v>
                </c:pt>
                <c:pt idx="101">
                  <c:v>7.5793367869023051E-6</c:v>
                </c:pt>
                <c:pt idx="102">
                  <c:v>8.3372704655925357E-6</c:v>
                </c:pt>
                <c:pt idx="103">
                  <c:v>9.1709975121517894E-6</c:v>
                </c:pt>
                <c:pt idx="104">
                  <c:v>1.0000000000000001E-5</c:v>
                </c:pt>
              </c:numCache>
            </c:numRef>
          </c:xVal>
          <c:yVal>
            <c:numRef>
              <c:f>'Worksheet n &lt; 1 - Eta_gamma'!$AE$31:$AE$135</c:f>
              <c:numCache>
                <c:formatCode>0.00E+00</c:formatCode>
                <c:ptCount val="105"/>
                <c:pt idx="0">
                  <c:v>25.011603843277271</c:v>
                </c:pt>
                <c:pt idx="1">
                  <c:v>23.000571912100028</c:v>
                </c:pt>
                <c:pt idx="2">
                  <c:v>21.157081683714225</c:v>
                </c:pt>
                <c:pt idx="3">
                  <c:v>19.466794245283747</c:v>
                </c:pt>
                <c:pt idx="4">
                  <c:v>17.916621970126474</c:v>
                </c:pt>
                <c:pt idx="5">
                  <c:v>16.494617822801612</c:v>
                </c:pt>
                <c:pt idx="6">
                  <c:v>15.189874547982091</c:v>
                </c:pt>
                <c:pt idx="7">
                  <c:v>13.992432855098528</c:v>
                </c:pt>
                <c:pt idx="8">
                  <c:v>12.893197790857283</c:v>
                </c:pt>
                <c:pt idx="9">
                  <c:v>11.883862564602449</c:v>
                </c:pt>
                <c:pt idx="10">
                  <c:v>10.956839157771823</c:v>
                </c:pt>
                <c:pt idx="11">
                  <c:v>10.105195108982171</c:v>
                </c:pt>
                <c:pt idx="12">
                  <c:v>9.322595921117486</c:v>
                </c:pt>
                <c:pt idx="13">
                  <c:v>8.6032525866752803</c:v>
                </c:pt>
                <c:pt idx="14">
                  <c:v>7.9418737730019098</c:v>
                </c:pt>
                <c:pt idx="15">
                  <c:v>7.3336222503259911</c:v>
                </c:pt>
                <c:pt idx="16">
                  <c:v>6.774075183050849</c:v>
                </c:pt>
                <c:pt idx="17">
                  <c:v>6.2591879389305927</c:v>
                </c:pt>
                <c:pt idx="18">
                  <c:v>5.7852611018373095</c:v>
                </c:pt>
                <c:pt idx="19">
                  <c:v>5.3489104021085252</c:v>
                </c:pt>
                <c:pt idx="20">
                  <c:v>4.9470393041996328</c:v>
                </c:pt>
                <c:pt idx="21">
                  <c:v>4.5768140147858984</c:v>
                </c:pt>
                <c:pt idx="22">
                  <c:v>4.2356406957756771</c:v>
                </c:pt>
                <c:pt idx="23">
                  <c:v>3.9211446861006913</c:v>
                </c:pt>
                <c:pt idx="24">
                  <c:v>3.6311515538178782</c:v>
                </c:pt>
                <c:pt idx="25">
                  <c:v>3.3636698161481724</c:v>
                </c:pt>
                <c:pt idx="26">
                  <c:v>3.116875179738269</c:v>
                </c:pt>
                <c:pt idx="27">
                  <c:v>2.8890961667938972</c:v>
                </c:pt>
                <c:pt idx="28">
                  <c:v>2.6788010049202207</c:v>
                </c:pt>
                <c:pt idx="29">
                  <c:v>2.4845856696287658</c:v>
                </c:pt>
                <c:pt idx="30">
                  <c:v>2.3051629786333048</c:v>
                </c:pt>
                <c:pt idx="31">
                  <c:v>2.1393526463553827</c:v>
                </c:pt>
                <c:pt idx="32">
                  <c:v>1.9860722155817443</c:v>
                </c:pt>
                <c:pt idx="33">
                  <c:v>1.8443287910433008</c:v>
                </c:pt>
                <c:pt idx="34">
                  <c:v>1.7132115068966958</c:v>
                </c:pt>
                <c:pt idx="35">
                  <c:v>1.5918846667582949</c:v>
                </c:pt>
                <c:pt idx="36">
                  <c:v>1.479581501138221</c:v>
                </c:pt>
                <c:pt idx="37">
                  <c:v>1.3755984929175897</c:v>
                </c:pt>
                <c:pt idx="38">
                  <c:v>1.2792902269743318</c:v>
                </c:pt>
                <c:pt idx="39">
                  <c:v>1.1900647252611263</c:v>
                </c:pt>
                <c:pt idx="40">
                  <c:v>1.1073792336438533</c:v>
                </c:pt>
                <c:pt idx="41">
                  <c:v>1.0307364316957031</c:v>
                </c:pt>
                <c:pt idx="42">
                  <c:v>0.95968104149016076</c:v>
                </c:pt>
                <c:pt idx="43">
                  <c:v>0.89379681633301122</c:v>
                </c:pt>
                <c:pt idx="44">
                  <c:v>0.83270389541600132</c:v>
                </c:pt>
                <c:pt idx="45">
                  <c:v>0.7760565156722562</c:v>
                </c:pt>
                <c:pt idx="46">
                  <c:v>0.72354107779128674</c:v>
                </c:pt>
                <c:pt idx="47">
                  <c:v>0.67487456955412262</c:v>
                </c:pt>
                <c:pt idx="48">
                  <c:v>0.62980335654648456</c:v>
                </c:pt>
                <c:pt idx="49">
                  <c:v>0.5881023580992456</c:v>
                </c:pt>
                <c:pt idx="50">
                  <c:v>0.54957463522752859</c:v>
                </c:pt>
                <c:pt idx="51">
                  <c:v>0.51405142767405876</c:v>
                </c:pt>
                <c:pt idx="52">
                  <c:v>0.48139268924564138</c:v>
                </c:pt>
                <c:pt idx="53">
                  <c:v>0.4514881848674453</c:v>
                </c:pt>
                <c:pt idx="54">
                  <c:v>0.42425922965282731</c:v>
                </c:pt>
                <c:pt idx="55">
                  <c:v>0.3996611703804005</c:v>
                </c:pt>
                <c:pt idx="56">
                  <c:v>0.37768673378780176</c:v>
                </c:pt>
                <c:pt idx="57">
                  <c:v>0.35837039488129557</c:v>
                </c:pt>
                <c:pt idx="58">
                  <c:v>0.3417939530455012</c:v>
                </c:pt>
                <c:pt idx="59">
                  <c:v>0.32809354535455687</c:v>
                </c:pt>
                <c:pt idx="60">
                  <c:v>0.31746837662887623</c:v>
                </c:pt>
                <c:pt idx="61">
                  <c:v>0.31019150625622371</c:v>
                </c:pt>
                <c:pt idx="62">
                  <c:v>0.3066231047857354</c:v>
                </c:pt>
                <c:pt idx="63">
                  <c:v>0.30722668144975446</c:v>
                </c:pt>
                <c:pt idx="64">
                  <c:v>0.31258889026569231</c:v>
                </c:pt>
                <c:pt idx="65">
                  <c:v>0.32344365108408701</c:v>
                </c:pt>
                <c:pt idx="66">
                  <c:v>0.34070147755732627</c:v>
                </c:pt>
                <c:pt idx="67">
                  <c:v>0.36548509216796682</c:v>
                </c:pt>
                <c:pt idx="68">
                  <c:v>0.3991726360301277</c:v>
                </c:pt>
                <c:pt idx="69">
                  <c:v>0.44345005646098878</c:v>
                </c:pt>
                <c:pt idx="70">
                  <c:v>0.50037458836254689</c:v>
                </c:pt>
                <c:pt idx="71">
                  <c:v>0.57245164843152108</c:v>
                </c:pt>
                <c:pt idx="72">
                  <c:v>0.66272794888044073</c:v>
                </c:pt>
                <c:pt idx="73">
                  <c:v>0.77490422758795485</c:v>
                </c:pt>
                <c:pt idx="74">
                  <c:v>0.9134717060857569</c:v>
                </c:pt>
                <c:pt idx="75">
                  <c:v>1.0838772518407682</c:v>
                </c:pt>
                <c:pt idx="76">
                  <c:v>1.2927232688382873</c:v>
                </c:pt>
                <c:pt idx="77">
                  <c:v>1.5480096093045432</c:v>
                </c:pt>
                <c:pt idx="78">
                  <c:v>1.8594263366806214</c:v>
                </c:pt>
                <c:pt idx="79">
                  <c:v>2.2387080330532938</c:v>
                </c:pt>
                <c:pt idx="80">
                  <c:v>2.7000626030614581</c:v>
                </c:pt>
                <c:pt idx="81">
                  <c:v>3.260690266096431</c:v>
                </c:pt>
                <c:pt idx="82">
                  <c:v>3.9414117535801694</c:v>
                </c:pt>
                <c:pt idx="83">
                  <c:v>4.7674287657676979</c:v>
                </c:pt>
                <c:pt idx="84">
                  <c:v>5.7692446493430198</c:v>
                </c:pt>
                <c:pt idx="85">
                  <c:v>6.9837792255323867</c:v>
                </c:pt>
                <c:pt idx="86">
                  <c:v>8.4557189660382335</c:v>
                </c:pt>
                <c:pt idx="87">
                  <c:v>10.239152574901317</c:v>
                </c:pt>
                <c:pt idx="88">
                  <c:v>12.399552854136333</c:v>
                </c:pt>
                <c:pt idx="89">
                  <c:v>15.016178966567093</c:v>
                </c:pt>
                <c:pt idx="90">
                  <c:v>18.184989434641317</c:v>
                </c:pt>
                <c:pt idx="91">
                  <c:v>22.022176154410097</c:v>
                </c:pt>
                <c:pt idx="92">
                  <c:v>26.668454281991153</c:v>
                </c:pt>
                <c:pt idx="93">
                  <c:v>32.294273248120881</c:v>
                </c:pt>
                <c:pt idx="94">
                  <c:v>39.10615190211265</c:v>
                </c:pt>
                <c:pt idx="95">
                  <c:v>47.354387868966491</c:v>
                </c:pt>
                <c:pt idx="96">
                  <c:v>57.342450236313404</c:v>
                </c:pt>
                <c:pt idx="97">
                  <c:v>69.438439136628148</c:v>
                </c:pt>
                <c:pt idx="98">
                  <c:v>84.089090290612702</c:v>
                </c:pt>
                <c:pt idx="99">
                  <c:v>101.83692338753575</c:v>
                </c:pt>
                <c:pt idx="100">
                  <c:v>123.3412888183027</c:v>
                </c:pt>
                <c:pt idx="101">
                  <c:v>149.40426944608524</c:v>
                </c:pt>
                <c:pt idx="102">
                  <c:v>181.00265898637619</c:v>
                </c:pt>
                <c:pt idx="103">
                  <c:v>219.32758873820262</c:v>
                </c:pt>
                <c:pt idx="104">
                  <c:v>261.16754439141454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'Worksheet n &lt; 1 - Eta_gamma'!$U$30</c:f>
              <c:strCache>
                <c:ptCount val="1"/>
                <c:pt idx="0">
                  <c:v>η 0,γ_Yao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diamond"/>
            <c:size val="6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1F497D"/>
                </a:solidFill>
              </a:ln>
            </c:spPr>
          </c:marker>
          <c:xVal>
            <c:numRef>
              <c:f>'Worksheet n &lt; 1 - Eta_gamma'!$O$31:$O$135</c:f>
              <c:numCache>
                <c:formatCode>0.00E+00</c:formatCode>
                <c:ptCount val="105"/>
                <c:pt idx="0">
                  <c:v>5.0000000000000003E-10</c:v>
                </c:pt>
                <c:pt idx="1">
                  <c:v>5.5000000000000007E-10</c:v>
                </c:pt>
                <c:pt idx="2">
                  <c:v>6.0500000000000008E-10</c:v>
                </c:pt>
                <c:pt idx="3">
                  <c:v>6.6550000000000013E-10</c:v>
                </c:pt>
                <c:pt idx="4">
                  <c:v>7.3205000000000018E-10</c:v>
                </c:pt>
                <c:pt idx="5">
                  <c:v>8.0525500000000023E-10</c:v>
                </c:pt>
                <c:pt idx="6">
                  <c:v>8.8578050000000028E-10</c:v>
                </c:pt>
                <c:pt idx="7">
                  <c:v>9.743585500000003E-10</c:v>
                </c:pt>
                <c:pt idx="8">
                  <c:v>1.0717944050000004E-9</c:v>
                </c:pt>
                <c:pt idx="9">
                  <c:v>1.1789738455000005E-9</c:v>
                </c:pt>
                <c:pt idx="10">
                  <c:v>1.2968712300500006E-9</c:v>
                </c:pt>
                <c:pt idx="11">
                  <c:v>1.4265583530550007E-9</c:v>
                </c:pt>
                <c:pt idx="12">
                  <c:v>1.569214188360501E-9</c:v>
                </c:pt>
                <c:pt idx="13">
                  <c:v>1.7261356071965512E-9</c:v>
                </c:pt>
                <c:pt idx="14">
                  <c:v>1.8987491679162064E-9</c:v>
                </c:pt>
                <c:pt idx="15">
                  <c:v>2.0886240847078271E-9</c:v>
                </c:pt>
                <c:pt idx="16">
                  <c:v>2.2974864931786098E-9</c:v>
                </c:pt>
                <c:pt idx="17">
                  <c:v>2.5272351424964711E-9</c:v>
                </c:pt>
                <c:pt idx="18">
                  <c:v>2.7799586567461186E-9</c:v>
                </c:pt>
                <c:pt idx="19">
                  <c:v>3.0579545224207309E-9</c:v>
                </c:pt>
                <c:pt idx="20">
                  <c:v>3.363749974662804E-9</c:v>
                </c:pt>
                <c:pt idx="21">
                  <c:v>3.7001249721290846E-9</c:v>
                </c:pt>
                <c:pt idx="22">
                  <c:v>4.0701374693419934E-9</c:v>
                </c:pt>
                <c:pt idx="23">
                  <c:v>4.4771512162761934E-9</c:v>
                </c:pt>
                <c:pt idx="24">
                  <c:v>4.9248663379038135E-9</c:v>
                </c:pt>
                <c:pt idx="25">
                  <c:v>5.4173529716941953E-9</c:v>
                </c:pt>
                <c:pt idx="26">
                  <c:v>5.9590882688636154E-9</c:v>
                </c:pt>
                <c:pt idx="27">
                  <c:v>6.5549970957499771E-9</c:v>
                </c:pt>
                <c:pt idx="28">
                  <c:v>7.2104968053249753E-9</c:v>
                </c:pt>
                <c:pt idx="29">
                  <c:v>7.9315464858574736E-9</c:v>
                </c:pt>
                <c:pt idx="30">
                  <c:v>8.7247011344432211E-9</c:v>
                </c:pt>
                <c:pt idx="31">
                  <c:v>9.5971712478875435E-9</c:v>
                </c:pt>
                <c:pt idx="32">
                  <c:v>1.0556888372676299E-8</c:v>
                </c:pt>
                <c:pt idx="33">
                  <c:v>1.1612577209943931E-8</c:v>
                </c:pt>
                <c:pt idx="34">
                  <c:v>1.2773834930938324E-8</c:v>
                </c:pt>
                <c:pt idx="35">
                  <c:v>1.4051218424032157E-8</c:v>
                </c:pt>
                <c:pt idx="36">
                  <c:v>1.5456340266435374E-8</c:v>
                </c:pt>
                <c:pt idx="37">
                  <c:v>1.7001974293078913E-8</c:v>
                </c:pt>
                <c:pt idx="38">
                  <c:v>1.8702171722386804E-8</c:v>
                </c:pt>
                <c:pt idx="39">
                  <c:v>2.0572388894625487E-8</c:v>
                </c:pt>
                <c:pt idx="40">
                  <c:v>2.2629627784088038E-8</c:v>
                </c:pt>
                <c:pt idx="41">
                  <c:v>2.4892590562496844E-8</c:v>
                </c:pt>
                <c:pt idx="42">
                  <c:v>2.7381849618746532E-8</c:v>
                </c:pt>
                <c:pt idx="43">
                  <c:v>3.0120034580621185E-8</c:v>
                </c:pt>
                <c:pt idx="44">
                  <c:v>3.3132038038683307E-8</c:v>
                </c:pt>
                <c:pt idx="45">
                  <c:v>3.6445241842551641E-8</c:v>
                </c:pt>
                <c:pt idx="46">
                  <c:v>4.0089766026806808E-8</c:v>
                </c:pt>
                <c:pt idx="47">
                  <c:v>4.4098742629487491E-8</c:v>
                </c:pt>
                <c:pt idx="48">
                  <c:v>4.850861689243624E-8</c:v>
                </c:pt>
                <c:pt idx="49">
                  <c:v>5.3359478581679867E-8</c:v>
                </c:pt>
                <c:pt idx="50">
                  <c:v>5.8695426439847858E-8</c:v>
                </c:pt>
                <c:pt idx="51">
                  <c:v>6.4564969083832654E-8</c:v>
                </c:pt>
                <c:pt idx="52">
                  <c:v>7.102146599221592E-8</c:v>
                </c:pt>
                <c:pt idx="53">
                  <c:v>7.8123612591437514E-8</c:v>
                </c:pt>
                <c:pt idx="54">
                  <c:v>8.5935973850581278E-8</c:v>
                </c:pt>
                <c:pt idx="55">
                  <c:v>9.452957123563941E-8</c:v>
                </c:pt>
                <c:pt idx="56">
                  <c:v>1.0398252835920336E-7</c:v>
                </c:pt>
                <c:pt idx="57">
                  <c:v>1.1438078119512371E-7</c:v>
                </c:pt>
                <c:pt idx="58">
                  <c:v>1.2581885931463609E-7</c:v>
                </c:pt>
                <c:pt idx="59">
                  <c:v>1.384007452460997E-7</c:v>
                </c:pt>
                <c:pt idx="60">
                  <c:v>1.5224081977070969E-7</c:v>
                </c:pt>
                <c:pt idx="61">
                  <c:v>1.6746490174778068E-7</c:v>
                </c:pt>
                <c:pt idx="62">
                  <c:v>1.8421139192255877E-7</c:v>
                </c:pt>
                <c:pt idx="63">
                  <c:v>2.0263253111481466E-7</c:v>
                </c:pt>
                <c:pt idx="64">
                  <c:v>2.2289578422629615E-7</c:v>
                </c:pt>
                <c:pt idx="65">
                  <c:v>2.4518536264892581E-7</c:v>
                </c:pt>
                <c:pt idx="66">
                  <c:v>2.6970389891381842E-7</c:v>
                </c:pt>
                <c:pt idx="67">
                  <c:v>2.9667428880520028E-7</c:v>
                </c:pt>
                <c:pt idx="68">
                  <c:v>3.2634171768572032E-7</c:v>
                </c:pt>
                <c:pt idx="69">
                  <c:v>3.5897588945429238E-7</c:v>
                </c:pt>
                <c:pt idx="70">
                  <c:v>3.9487347839972163E-7</c:v>
                </c:pt>
                <c:pt idx="71">
                  <c:v>4.3436082623969382E-7</c:v>
                </c:pt>
                <c:pt idx="72">
                  <c:v>4.7779690886366329E-7</c:v>
                </c:pt>
                <c:pt idx="73">
                  <c:v>5.255765997500297E-7</c:v>
                </c:pt>
                <c:pt idx="74">
                  <c:v>5.7813425972503267E-7</c:v>
                </c:pt>
                <c:pt idx="75">
                  <c:v>6.3594768569753597E-7</c:v>
                </c:pt>
                <c:pt idx="76">
                  <c:v>6.995424542672896E-7</c:v>
                </c:pt>
                <c:pt idx="77">
                  <c:v>7.6949669969401866E-7</c:v>
                </c:pt>
                <c:pt idx="78">
                  <c:v>8.4644636966342058E-7</c:v>
                </c:pt>
                <c:pt idx="79">
                  <c:v>9.310910066297627E-7</c:v>
                </c:pt>
                <c:pt idx="80">
                  <c:v>1.024200107292739E-6</c:v>
                </c:pt>
                <c:pt idx="81">
                  <c:v>1.126620118022013E-6</c:v>
                </c:pt>
                <c:pt idx="82">
                  <c:v>1.2392821298242143E-6</c:v>
                </c:pt>
                <c:pt idx="83">
                  <c:v>1.3632103428066358E-6</c:v>
                </c:pt>
                <c:pt idx="84">
                  <c:v>1.4995313770872995E-6</c:v>
                </c:pt>
                <c:pt idx="85">
                  <c:v>1.6494845147960295E-6</c:v>
                </c:pt>
                <c:pt idx="86">
                  <c:v>1.8144329662756327E-6</c:v>
                </c:pt>
                <c:pt idx="87">
                  <c:v>1.9958762629031962E-6</c:v>
                </c:pt>
                <c:pt idx="88">
                  <c:v>2.1954638891935159E-6</c:v>
                </c:pt>
                <c:pt idx="89">
                  <c:v>2.4150102781128675E-6</c:v>
                </c:pt>
                <c:pt idx="90">
                  <c:v>2.6565113059241546E-6</c:v>
                </c:pt>
                <c:pt idx="91">
                  <c:v>2.9221624365165701E-6</c:v>
                </c:pt>
                <c:pt idx="92">
                  <c:v>3.2143786801682274E-6</c:v>
                </c:pt>
                <c:pt idx="93">
                  <c:v>3.5358165481850504E-6</c:v>
                </c:pt>
                <c:pt idx="94">
                  <c:v>3.8893982030035558E-6</c:v>
                </c:pt>
                <c:pt idx="95">
                  <c:v>4.2783380233039118E-6</c:v>
                </c:pt>
                <c:pt idx="96">
                  <c:v>4.7061718256343037E-6</c:v>
                </c:pt>
                <c:pt idx="97">
                  <c:v>5.1767890081977348E-6</c:v>
                </c:pt>
                <c:pt idx="98">
                  <c:v>5.6944679090175088E-6</c:v>
                </c:pt>
                <c:pt idx="99">
                  <c:v>6.2639146999192598E-6</c:v>
                </c:pt>
                <c:pt idx="100">
                  <c:v>6.8903061699111861E-6</c:v>
                </c:pt>
                <c:pt idx="101">
                  <c:v>7.5793367869023051E-6</c:v>
                </c:pt>
                <c:pt idx="102">
                  <c:v>8.3372704655925357E-6</c:v>
                </c:pt>
                <c:pt idx="103">
                  <c:v>9.1709975121517894E-6</c:v>
                </c:pt>
                <c:pt idx="104">
                  <c:v>1.0000000000000001E-5</c:v>
                </c:pt>
              </c:numCache>
            </c:numRef>
          </c:xVal>
          <c:yVal>
            <c:numRef>
              <c:f>'Worksheet n &lt; 1 - Eta_gamma'!$U$31:$U$135</c:f>
              <c:numCache>
                <c:formatCode>0.00E+00</c:formatCode>
                <c:ptCount val="105"/>
                <c:pt idx="0">
                  <c:v>9.6915112121161116</c:v>
                </c:pt>
                <c:pt idx="1">
                  <c:v>9.0948677240198155</c:v>
                </c:pt>
                <c:pt idx="2">
                  <c:v>8.5349557510583232</c:v>
                </c:pt>
                <c:pt idx="3">
                  <c:v>8.009513978800106</c:v>
                </c:pt>
                <c:pt idx="4">
                  <c:v>7.516420308859959</c:v>
                </c:pt>
                <c:pt idx="5">
                  <c:v>7.0536832885919152</c:v>
                </c:pt>
                <c:pt idx="6">
                  <c:v>6.619434068468558</c:v>
                </c:pt>
                <c:pt idx="7">
                  <c:v>6.2119188546749138</c:v>
                </c:pt>
                <c:pt idx="8">
                  <c:v>5.8294918264470299</c:v>
                </c:pt>
                <c:pt idx="9">
                  <c:v>5.4706084895648246</c:v>
                </c:pt>
                <c:pt idx="10">
                  <c:v>5.1338194391734042</c:v>
                </c:pt>
                <c:pt idx="11">
                  <c:v>4.8177645067637727</c:v>
                </c:pt>
                <c:pt idx="12">
                  <c:v>4.5211672676998003</c:v>
                </c:pt>
                <c:pt idx="13">
                  <c:v>4.2428298871398731</c:v>
                </c:pt>
                <c:pt idx="14">
                  <c:v>3.9816282835747452</c:v>
                </c:pt>
                <c:pt idx="15">
                  <c:v>3.7365075904937335</c:v>
                </c:pt>
                <c:pt idx="16">
                  <c:v>3.5064778979049507</c:v>
                </c:pt>
                <c:pt idx="17">
                  <c:v>3.2906102565769717</c:v>
                </c:pt>
                <c:pt idx="18">
                  <c:v>3.0880329289443291</c:v>
                </c:pt>
                <c:pt idx="19">
                  <c:v>2.8979278716321701</c:v>
                </c:pt>
                <c:pt idx="20">
                  <c:v>2.719527435511274</c:v>
                </c:pt>
                <c:pt idx="21">
                  <c:v>2.5521112700977269</c:v>
                </c:pt>
                <c:pt idx="22">
                  <c:v>2.3950034199666228</c:v>
                </c:pt>
                <c:pt idx="23">
                  <c:v>2.2475696016607283</c:v>
                </c:pt>
                <c:pt idx="24">
                  <c:v>2.1092146503475679</c:v>
                </c:pt>
                <c:pt idx="25">
                  <c:v>1.9793801262167332</c:v>
                </c:pt>
                <c:pt idx="26">
                  <c:v>1.8575420713182105</c:v>
                </c:pt>
                <c:pt idx="27">
                  <c:v>1.7432089082273374</c:v>
                </c:pt>
                <c:pt idx="28">
                  <c:v>1.6359194725882822</c:v>
                </c:pt>
                <c:pt idx="29">
                  <c:v>1.5352411722417083</c:v>
                </c:pt>
                <c:pt idx="30">
                  <c:v>1.4407682662904038</c:v>
                </c:pt>
                <c:pt idx="31">
                  <c:v>1.3521202581065985</c:v>
                </c:pt>
                <c:pt idx="32">
                  <c:v>1.2689403969452546</c:v>
                </c:pt>
                <c:pt idx="33">
                  <c:v>1.1908942835086642</c:v>
                </c:pt>
                <c:pt idx="34">
                  <c:v>1.1176685755208633</c:v>
                </c:pt>
                <c:pt idx="35">
                  <c:v>1.0489697901292283</c:v>
                </c:pt>
                <c:pt idx="36">
                  <c:v>0.98452320077116506</c:v>
                </c:pt>
                <c:pt idx="37">
                  <c:v>0.92407182704499435</c:v>
                </c:pt>
                <c:pt idx="38">
                  <c:v>0.86737551712856131</c:v>
                </c:pt>
                <c:pt idx="39">
                  <c:v>0.81421012342374011</c:v>
                </c:pt>
                <c:pt idx="40">
                  <c:v>0.76436677340213388</c:v>
                </c:pt>
                <c:pt idx="41">
                  <c:v>0.71765123912577145</c:v>
                </c:pt>
                <c:pt idx="42">
                  <c:v>0.6738834106629934</c:v>
                </c:pt>
                <c:pt idx="43">
                  <c:v>0.63289688067032845</c:v>
                </c:pt>
                <c:pt idx="44">
                  <c:v>0.59453864983356797</c:v>
                </c:pt>
                <c:pt idx="45">
                  <c:v>0.55866896573730362</c:v>
                </c:pt>
                <c:pt idx="46">
                  <c:v>0.52516131116040721</c:v>
                </c:pt>
                <c:pt idx="47">
                  <c:v>0.49390256189456383</c:v>
                </c:pt>
                <c:pt idx="48">
                  <c:v>0.46479333909794823</c:v>
                </c:pt>
                <c:pt idx="49">
                  <c:v>0.43774858710047576</c:v>
                </c:pt>
                <c:pt idx="50">
                  <c:v>0.41269841468122159</c:v>
                </c:pt>
                <c:pt idx="51">
                  <c:v>0.38958924639694426</c:v>
                </c:pt>
                <c:pt idx="52">
                  <c:v>0.36838534086092922</c:v>
                </c:pt>
                <c:pt idx="53">
                  <c:v>0.3490707453257294</c:v>
                </c:pt>
                <c:pt idx="54">
                  <c:v>0.33165177096203818</c:v>
                </c:pt>
                <c:pt idx="55">
                  <c:v>0.31616009139350992</c:v>
                </c:pt>
                <c:pt idx="56">
                  <c:v>0.30265658900267989</c:v>
                </c:pt>
                <c:pt idx="57">
                  <c:v>0.29123610006341266</c:v>
                </c:pt>
                <c:pt idx="58">
                  <c:v>0.28203324184486483</c:v>
                </c:pt>
                <c:pt idx="59">
                  <c:v>0.27522954363768543</c:v>
                </c:pt>
                <c:pt idx="60">
                  <c:v>0.271062150586864</c:v>
                </c:pt>
                <c:pt idx="61">
                  <c:v>0.26983442598542379</c:v>
                </c:pt>
                <c:pt idx="62">
                  <c:v>0.27192884635591597</c:v>
                </c:pt>
                <c:pt idx="63">
                  <c:v>0.27782266672310824</c:v>
                </c:pt>
                <c:pt idx="64">
                  <c:v>0.2881069339872902</c:v>
                </c:pt>
                <c:pt idx="65">
                  <c:v>0.30350954790441714</c:v>
                </c:pt>
                <c:pt idx="66">
                  <c:v>0.32492321629694826</c:v>
                </c:pt>
                <c:pt idx="67">
                  <c:v>0.35343932911792647</c:v>
                </c:pt>
                <c:pt idx="68">
                  <c:v>0.39038899135648936</c:v>
                </c:pt>
                <c:pt idx="69">
                  <c:v>0.43739271535342106</c:v>
                </c:pt>
                <c:pt idx="70">
                  <c:v>0.49642058838641578</c:v>
                </c:pt>
                <c:pt idx="71">
                  <c:v>0.56986511287632202</c:v>
                </c:pt>
                <c:pt idx="72">
                  <c:v>0.66062937816057199</c:v>
                </c:pt>
                <c:pt idx="73">
                  <c:v>0.77223378130055365</c:v>
                </c:pt>
                <c:pt idx="74">
                  <c:v>0.90894519019082642</c:v>
                </c:pt>
                <c:pt idx="75">
                  <c:v>1.0759332599492655</c:v>
                </c:pt>
                <c:pt idx="76">
                  <c:v>1.2794596029900669</c:v>
                </c:pt>
                <c:pt idx="77">
                  <c:v>1.5271067103759612</c:v>
                </c:pt>
                <c:pt idx="78">
                  <c:v>1.8280549706444722</c:v>
                </c:pt>
                <c:pt idx="79">
                  <c:v>2.1934178851008488</c:v>
                </c:pt>
                <c:pt idx="80">
                  <c:v>2.6366476994496968</c:v>
                </c:pt>
                <c:pt idx="81">
                  <c:v>3.1740262378957524</c:v>
                </c:pt>
                <c:pt idx="82">
                  <c:v>3.8252588310117428</c:v>
                </c:pt>
                <c:pt idx="83">
                  <c:v>4.6141929859189776</c:v>
                </c:pt>
                <c:pt idx="84">
                  <c:v>5.5696879935914012</c:v>
                </c:pt>
                <c:pt idx="85">
                  <c:v>6.7266671690702893</c:v>
                </c:pt>
                <c:pt idx="86">
                  <c:v>8.1273910765542006</c:v>
                </c:pt>
                <c:pt idx="87">
                  <c:v>9.8229981452995432</c:v>
                </c:pt>
                <c:pt idx="88">
                  <c:v>11.875368827568394</c:v>
                </c:pt>
                <c:pt idx="89">
                  <c:v>14.359381241671104</c:v>
                </c:pt>
                <c:pt idx="90">
                  <c:v>17.365640511239356</c:v>
                </c:pt>
                <c:pt idx="91">
                  <c:v>21.003781276249168</c:v>
                </c:pt>
                <c:pt idx="92">
                  <c:v>25.406463741214672</c:v>
                </c:pt>
                <c:pt idx="93">
                  <c:v>30.734208902751845</c:v>
                </c:pt>
                <c:pt idx="94">
                  <c:v>37.181249183610348</c:v>
                </c:pt>
                <c:pt idx="95">
                  <c:v>44.982607707997602</c:v>
                </c:pt>
                <c:pt idx="96">
                  <c:v>54.422664232364795</c:v>
                </c:pt>
                <c:pt idx="97">
                  <c:v>65.845519928831351</c:v>
                </c:pt>
                <c:pt idx="98">
                  <c:v>79.667538779860379</c:v>
                </c:pt>
                <c:pt idx="99">
                  <c:v>96.392522672133268</c:v>
                </c:pt>
                <c:pt idx="100">
                  <c:v>116.63007326606632</c:v>
                </c:pt>
                <c:pt idx="101">
                  <c:v>141.11780986348941</c:v>
                </c:pt>
                <c:pt idx="102">
                  <c:v>170.74825303275787</c:v>
                </c:pt>
                <c:pt idx="103">
                  <c:v>206.60135380003794</c:v>
                </c:pt>
                <c:pt idx="104">
                  <c:v>245.6371078349504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'Worksheet n &lt; 1 - Eta_gamma'!$AF$30</c:f>
              <c:strCache>
                <c:ptCount val="1"/>
                <c:pt idx="0">
                  <c:v>η N,γ_MMS_R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4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'Worksheet n &lt; 1 - Eta_gamma'!$O$31:$O$135</c:f>
              <c:numCache>
                <c:formatCode>0.00E+00</c:formatCode>
                <c:ptCount val="105"/>
                <c:pt idx="0">
                  <c:v>5.0000000000000003E-10</c:v>
                </c:pt>
                <c:pt idx="1">
                  <c:v>5.5000000000000007E-10</c:v>
                </c:pt>
                <c:pt idx="2">
                  <c:v>6.0500000000000008E-10</c:v>
                </c:pt>
                <c:pt idx="3">
                  <c:v>6.6550000000000013E-10</c:v>
                </c:pt>
                <c:pt idx="4">
                  <c:v>7.3205000000000018E-10</c:v>
                </c:pt>
                <c:pt idx="5">
                  <c:v>8.0525500000000023E-10</c:v>
                </c:pt>
                <c:pt idx="6">
                  <c:v>8.8578050000000028E-10</c:v>
                </c:pt>
                <c:pt idx="7">
                  <c:v>9.743585500000003E-10</c:v>
                </c:pt>
                <c:pt idx="8">
                  <c:v>1.0717944050000004E-9</c:v>
                </c:pt>
                <c:pt idx="9">
                  <c:v>1.1789738455000005E-9</c:v>
                </c:pt>
                <c:pt idx="10">
                  <c:v>1.2968712300500006E-9</c:v>
                </c:pt>
                <c:pt idx="11">
                  <c:v>1.4265583530550007E-9</c:v>
                </c:pt>
                <c:pt idx="12">
                  <c:v>1.569214188360501E-9</c:v>
                </c:pt>
                <c:pt idx="13">
                  <c:v>1.7261356071965512E-9</c:v>
                </c:pt>
                <c:pt idx="14">
                  <c:v>1.8987491679162064E-9</c:v>
                </c:pt>
                <c:pt idx="15">
                  <c:v>2.0886240847078271E-9</c:v>
                </c:pt>
                <c:pt idx="16">
                  <c:v>2.2974864931786098E-9</c:v>
                </c:pt>
                <c:pt idx="17">
                  <c:v>2.5272351424964711E-9</c:v>
                </c:pt>
                <c:pt idx="18">
                  <c:v>2.7799586567461186E-9</c:v>
                </c:pt>
                <c:pt idx="19">
                  <c:v>3.0579545224207309E-9</c:v>
                </c:pt>
                <c:pt idx="20">
                  <c:v>3.363749974662804E-9</c:v>
                </c:pt>
                <c:pt idx="21">
                  <c:v>3.7001249721290846E-9</c:v>
                </c:pt>
                <c:pt idx="22">
                  <c:v>4.0701374693419934E-9</c:v>
                </c:pt>
                <c:pt idx="23">
                  <c:v>4.4771512162761934E-9</c:v>
                </c:pt>
                <c:pt idx="24">
                  <c:v>4.9248663379038135E-9</c:v>
                </c:pt>
                <c:pt idx="25">
                  <c:v>5.4173529716941953E-9</c:v>
                </c:pt>
                <c:pt idx="26">
                  <c:v>5.9590882688636154E-9</c:v>
                </c:pt>
                <c:pt idx="27">
                  <c:v>6.5549970957499771E-9</c:v>
                </c:pt>
                <c:pt idx="28">
                  <c:v>7.2104968053249753E-9</c:v>
                </c:pt>
                <c:pt idx="29">
                  <c:v>7.9315464858574736E-9</c:v>
                </c:pt>
                <c:pt idx="30">
                  <c:v>8.7247011344432211E-9</c:v>
                </c:pt>
                <c:pt idx="31">
                  <c:v>9.5971712478875435E-9</c:v>
                </c:pt>
                <c:pt idx="32">
                  <c:v>1.0556888372676299E-8</c:v>
                </c:pt>
                <c:pt idx="33">
                  <c:v>1.1612577209943931E-8</c:v>
                </c:pt>
                <c:pt idx="34">
                  <c:v>1.2773834930938324E-8</c:v>
                </c:pt>
                <c:pt idx="35">
                  <c:v>1.4051218424032157E-8</c:v>
                </c:pt>
                <c:pt idx="36">
                  <c:v>1.5456340266435374E-8</c:v>
                </c:pt>
                <c:pt idx="37">
                  <c:v>1.7001974293078913E-8</c:v>
                </c:pt>
                <c:pt idx="38">
                  <c:v>1.8702171722386804E-8</c:v>
                </c:pt>
                <c:pt idx="39">
                  <c:v>2.0572388894625487E-8</c:v>
                </c:pt>
                <c:pt idx="40">
                  <c:v>2.2629627784088038E-8</c:v>
                </c:pt>
                <c:pt idx="41">
                  <c:v>2.4892590562496844E-8</c:v>
                </c:pt>
                <c:pt idx="42">
                  <c:v>2.7381849618746532E-8</c:v>
                </c:pt>
                <c:pt idx="43">
                  <c:v>3.0120034580621185E-8</c:v>
                </c:pt>
                <c:pt idx="44">
                  <c:v>3.3132038038683307E-8</c:v>
                </c:pt>
                <c:pt idx="45">
                  <c:v>3.6445241842551641E-8</c:v>
                </c:pt>
                <c:pt idx="46">
                  <c:v>4.0089766026806808E-8</c:v>
                </c:pt>
                <c:pt idx="47">
                  <c:v>4.4098742629487491E-8</c:v>
                </c:pt>
                <c:pt idx="48">
                  <c:v>4.850861689243624E-8</c:v>
                </c:pt>
                <c:pt idx="49">
                  <c:v>5.3359478581679867E-8</c:v>
                </c:pt>
                <c:pt idx="50">
                  <c:v>5.8695426439847858E-8</c:v>
                </c:pt>
                <c:pt idx="51">
                  <c:v>6.4564969083832654E-8</c:v>
                </c:pt>
                <c:pt idx="52">
                  <c:v>7.102146599221592E-8</c:v>
                </c:pt>
                <c:pt idx="53">
                  <c:v>7.8123612591437514E-8</c:v>
                </c:pt>
                <c:pt idx="54">
                  <c:v>8.5935973850581278E-8</c:v>
                </c:pt>
                <c:pt idx="55">
                  <c:v>9.452957123563941E-8</c:v>
                </c:pt>
                <c:pt idx="56">
                  <c:v>1.0398252835920336E-7</c:v>
                </c:pt>
                <c:pt idx="57">
                  <c:v>1.1438078119512371E-7</c:v>
                </c:pt>
                <c:pt idx="58">
                  <c:v>1.2581885931463609E-7</c:v>
                </c:pt>
                <c:pt idx="59">
                  <c:v>1.384007452460997E-7</c:v>
                </c:pt>
                <c:pt idx="60">
                  <c:v>1.5224081977070969E-7</c:v>
                </c:pt>
                <c:pt idx="61">
                  <c:v>1.6746490174778068E-7</c:v>
                </c:pt>
                <c:pt idx="62">
                  <c:v>1.8421139192255877E-7</c:v>
                </c:pt>
                <c:pt idx="63">
                  <c:v>2.0263253111481466E-7</c:v>
                </c:pt>
                <c:pt idx="64">
                  <c:v>2.2289578422629615E-7</c:v>
                </c:pt>
                <c:pt idx="65">
                  <c:v>2.4518536264892581E-7</c:v>
                </c:pt>
                <c:pt idx="66">
                  <c:v>2.6970389891381842E-7</c:v>
                </c:pt>
                <c:pt idx="67">
                  <c:v>2.9667428880520028E-7</c:v>
                </c:pt>
                <c:pt idx="68">
                  <c:v>3.2634171768572032E-7</c:v>
                </c:pt>
                <c:pt idx="69">
                  <c:v>3.5897588945429238E-7</c:v>
                </c:pt>
                <c:pt idx="70">
                  <c:v>3.9487347839972163E-7</c:v>
                </c:pt>
                <c:pt idx="71">
                  <c:v>4.3436082623969382E-7</c:v>
                </c:pt>
                <c:pt idx="72">
                  <c:v>4.7779690886366329E-7</c:v>
                </c:pt>
                <c:pt idx="73">
                  <c:v>5.255765997500297E-7</c:v>
                </c:pt>
                <c:pt idx="74">
                  <c:v>5.7813425972503267E-7</c:v>
                </c:pt>
                <c:pt idx="75">
                  <c:v>6.3594768569753597E-7</c:v>
                </c:pt>
                <c:pt idx="76">
                  <c:v>6.995424542672896E-7</c:v>
                </c:pt>
                <c:pt idx="77">
                  <c:v>7.6949669969401866E-7</c:v>
                </c:pt>
                <c:pt idx="78">
                  <c:v>8.4644636966342058E-7</c:v>
                </c:pt>
                <c:pt idx="79">
                  <c:v>9.310910066297627E-7</c:v>
                </c:pt>
                <c:pt idx="80">
                  <c:v>1.024200107292739E-6</c:v>
                </c:pt>
                <c:pt idx="81">
                  <c:v>1.126620118022013E-6</c:v>
                </c:pt>
                <c:pt idx="82">
                  <c:v>1.2392821298242143E-6</c:v>
                </c:pt>
                <c:pt idx="83">
                  <c:v>1.3632103428066358E-6</c:v>
                </c:pt>
                <c:pt idx="84">
                  <c:v>1.4995313770872995E-6</c:v>
                </c:pt>
                <c:pt idx="85">
                  <c:v>1.6494845147960295E-6</c:v>
                </c:pt>
                <c:pt idx="86">
                  <c:v>1.8144329662756327E-6</c:v>
                </c:pt>
                <c:pt idx="87">
                  <c:v>1.9958762629031962E-6</c:v>
                </c:pt>
                <c:pt idx="88">
                  <c:v>2.1954638891935159E-6</c:v>
                </c:pt>
                <c:pt idx="89">
                  <c:v>2.4150102781128675E-6</c:v>
                </c:pt>
                <c:pt idx="90">
                  <c:v>2.6565113059241546E-6</c:v>
                </c:pt>
                <c:pt idx="91">
                  <c:v>2.9221624365165701E-6</c:v>
                </c:pt>
                <c:pt idx="92">
                  <c:v>3.2143786801682274E-6</c:v>
                </c:pt>
                <c:pt idx="93">
                  <c:v>3.5358165481850504E-6</c:v>
                </c:pt>
                <c:pt idx="94">
                  <c:v>3.8893982030035558E-6</c:v>
                </c:pt>
                <c:pt idx="95">
                  <c:v>4.2783380233039118E-6</c:v>
                </c:pt>
                <c:pt idx="96">
                  <c:v>4.7061718256343037E-6</c:v>
                </c:pt>
                <c:pt idx="97">
                  <c:v>5.1767890081977348E-6</c:v>
                </c:pt>
                <c:pt idx="98">
                  <c:v>5.6944679090175088E-6</c:v>
                </c:pt>
                <c:pt idx="99">
                  <c:v>6.2639146999192598E-6</c:v>
                </c:pt>
                <c:pt idx="100">
                  <c:v>6.8903061699111861E-6</c:v>
                </c:pt>
                <c:pt idx="101">
                  <c:v>7.5793367869023051E-6</c:v>
                </c:pt>
                <c:pt idx="102">
                  <c:v>8.3372704655925357E-6</c:v>
                </c:pt>
                <c:pt idx="103">
                  <c:v>9.1709975121517894E-6</c:v>
                </c:pt>
                <c:pt idx="104">
                  <c:v>1.0000000000000001E-5</c:v>
                </c:pt>
              </c:numCache>
            </c:numRef>
          </c:xVal>
          <c:yVal>
            <c:numRef>
              <c:f>'Worksheet n &lt; 1 - Eta_gamma'!$AF$31:$AF$135</c:f>
              <c:numCache>
                <c:formatCode>0.00E+00</c:formatCode>
                <c:ptCount val="105"/>
                <c:pt idx="0">
                  <c:v>0.86467657797289088</c:v>
                </c:pt>
                <c:pt idx="1">
                  <c:v>0.86000117254452413</c:v>
                </c:pt>
                <c:pt idx="2">
                  <c:v>0.8551368874929115</c:v>
                </c:pt>
                <c:pt idx="3">
                  <c:v>0.85007502821119241</c:v>
                </c:pt>
                <c:pt idx="4">
                  <c:v>0.84480664983551268</c:v>
                </c:pt>
                <c:pt idx="5">
                  <c:v>0.83932258504840795</c:v>
                </c:pt>
                <c:pt idx="6">
                  <c:v>0.83361347813167019</c:v>
                </c:pt>
                <c:pt idx="7">
                  <c:v>0.82766982580902138</c:v>
                </c:pt>
                <c:pt idx="8">
                  <c:v>0.82148202539568405</c:v>
                </c:pt>
                <c:pt idx="9">
                  <c:v>0.81504043073234089</c:v>
                </c:pt>
                <c:pt idx="10">
                  <c:v>0.80833541632246453</c:v>
                </c:pt>
                <c:pt idx="11">
                  <c:v>0.80135745001214953</c:v>
                </c:pt>
                <c:pt idx="12">
                  <c:v>0.79409717444806194</c:v>
                </c:pt>
                <c:pt idx="13">
                  <c:v>0.78654549742005997</c:v>
                </c:pt>
                <c:pt idx="14">
                  <c:v>0.77869369103898378</c:v>
                </c:pt>
                <c:pt idx="15">
                  <c:v>0.77053349951643657</c:v>
                </c:pt>
                <c:pt idx="16">
                  <c:v>0.76205725510241085</c:v>
                </c:pt>
                <c:pt idx="17">
                  <c:v>0.75325800149988853</c:v>
                </c:pt>
                <c:pt idx="18">
                  <c:v>0.74412962381614789</c:v>
                </c:pt>
                <c:pt idx="19">
                  <c:v>0.73466698383315865</c:v>
                </c:pt>
                <c:pt idx="20">
                  <c:v>0.72486605909084023</c:v>
                </c:pt>
                <c:pt idx="21">
                  <c:v>0.71472408398581289</c:v>
                </c:pt>
                <c:pt idx="22">
                  <c:v>0.70423969080539506</c:v>
                </c:pt>
                <c:pt idx="23">
                  <c:v>0.69341304835488493</c:v>
                </c:pt>
                <c:pt idx="24">
                  <c:v>0.68224599561025068</c:v>
                </c:pt>
                <c:pt idx="25">
                  <c:v>0.67074216765449957</c:v>
                </c:pt>
                <c:pt idx="26">
                  <c:v>0.65890711105126321</c:v>
                </c:pt>
                <c:pt idx="27">
                  <c:v>0.64674838579102611</c:v>
                </c:pt>
                <c:pt idx="28">
                  <c:v>0.63427565103079731</c:v>
                </c:pt>
                <c:pt idx="29">
                  <c:v>0.62150073205232093</c:v>
                </c:pt>
                <c:pt idx="30">
                  <c:v>0.6084376662001576</c:v>
                </c:pt>
                <c:pt idx="31">
                  <c:v>0.5951027260387648</c:v>
                </c:pt>
                <c:pt idx="32">
                  <c:v>0.5815144185924721</c:v>
                </c:pt>
                <c:pt idx="33">
                  <c:v>0.56769346030454448</c:v>
                </c:pt>
                <c:pt idx="34">
                  <c:v>0.55366272826675933</c:v>
                </c:pt>
                <c:pt idx="35">
                  <c:v>0.53944718931926716</c:v>
                </c:pt>
                <c:pt idx="36">
                  <c:v>0.52507380978746976</c:v>
                </c:pt>
                <c:pt idx="37">
                  <c:v>0.51057144988971814</c:v>
                </c:pt>
                <c:pt idx="38">
                  <c:v>0.49597074819556775</c:v>
                </c:pt>
                <c:pt idx="39">
                  <c:v>0.48130400291633074</c:v>
                </c:pt>
                <c:pt idx="40">
                  <c:v>0.46660505824476312</c:v>
                </c:pt>
                <c:pt idx="41">
                  <c:v>0.45190920540664747</c:v>
                </c:pt>
                <c:pt idx="42">
                  <c:v>0.4372531095223357</c:v>
                </c:pt>
                <c:pt idx="43">
                  <c:v>0.42267477477930471</c:v>
                </c:pt>
                <c:pt idx="44">
                  <c:v>0.40821356176231643</c:v>
                </c:pt>
                <c:pt idx="45">
                  <c:v>0.39391027204148699</c:v>
                </c:pt>
                <c:pt idx="46">
                  <c:v>0.37980731622722141</c:v>
                </c:pt>
                <c:pt idx="47">
                  <c:v>0.36594898257790165</c:v>
                </c:pt>
                <c:pt idx="48">
                  <c:v>0.35238182375062155</c:v>
                </c:pt>
                <c:pt idx="49">
                  <c:v>0.33915517919345767</c:v>
                </c:pt>
                <c:pt idx="50">
                  <c:v>0.32632184964560185</c:v>
                </c:pt>
                <c:pt idx="51">
                  <c:v>0.31393893772650022</c:v>
                </c:pt>
                <c:pt idx="52">
                  <c:v>0.30206886391903198</c:v>
                </c:pt>
                <c:pt idx="53">
                  <c:v>0.29078055935911551</c:v>
                </c:pt>
                <c:pt idx="54">
                  <c:v>0.28015082436474337</c:v>
                </c:pt>
                <c:pt idx="55">
                  <c:v>0.27026582282584888</c:v>
                </c:pt>
                <c:pt idx="56">
                  <c:v>0.26122265534601585</c:v>
                </c:pt>
                <c:pt idx="57">
                  <c:v>0.25313091611303751</c:v>
                </c:pt>
                <c:pt idx="58">
                  <c:v>0.24611408782233865</c:v>
                </c:pt>
                <c:pt idx="59">
                  <c:v>0.24031056448245541</c:v>
                </c:pt>
                <c:pt idx="60">
                  <c:v>0.23587401469213012</c:v>
                </c:pt>
                <c:pt idx="61">
                  <c:v>0.23297271315871157</c:v>
                </c:pt>
                <c:pt idx="62">
                  <c:v>0.23178738751840508</c:v>
                </c:pt>
                <c:pt idx="63">
                  <c:v>0.23250707181496316</c:v>
                </c:pt>
                <c:pt idx="64">
                  <c:v>0.23532245929749906</c:v>
                </c:pt>
                <c:pt idx="65">
                  <c:v>0.24041634788835714</c:v>
                </c:pt>
                <c:pt idx="66">
                  <c:v>0.24795101840061001</c:v>
                </c:pt>
                <c:pt idx="67">
                  <c:v>0.25805281494125892</c:v>
                </c:pt>
                <c:pt idx="68">
                  <c:v>0.27079481179719816</c:v>
                </c:pt>
                <c:pt idx="69">
                  <c:v>0.28617919154066451</c:v>
                </c:pt>
                <c:pt idx="70">
                  <c:v>0.30412167976868371</c:v>
                </c:pt>
                <c:pt idx="71">
                  <c:v>0.32444085563760033</c:v>
                </c:pt>
                <c:pt idx="72">
                  <c:v>0.34685512474864783</c:v>
                </c:pt>
                <c:pt idx="73">
                  <c:v>0.37098940953709642</c:v>
                </c:pt>
                <c:pt idx="74">
                  <c:v>0.39639217612125938</c:v>
                </c:pt>
                <c:pt idx="75">
                  <c:v>0.42256153272756919</c:v>
                </c:pt>
                <c:pt idx="76">
                  <c:v>0.44897729074666631</c:v>
                </c:pt>
                <c:pt idx="77">
                  <c:v>0.47513463125233302</c:v>
                </c:pt>
                <c:pt idx="78">
                  <c:v>0.5005747639569853</c:v>
                </c:pt>
                <c:pt idx="79">
                  <c:v>0.52490876430045319</c:v>
                </c:pt>
                <c:pt idx="80">
                  <c:v>0.54783233464166126</c:v>
                </c:pt>
                <c:pt idx="81">
                  <c:v>0.56913105102604145</c:v>
                </c:pt>
                <c:pt idx="82">
                  <c:v>0.58867722591423854</c:v>
                </c:pt>
                <c:pt idx="83">
                  <c:v>0.60642051794404539</c:v>
                </c:pt>
                <c:pt idx="84">
                  <c:v>0.62237477278314635</c:v>
                </c:pt>
                <c:pt idx="85">
                  <c:v>0.6366034001323484</c:v>
                </c:pt>
                <c:pt idx="86">
                  <c:v>0.64920509130293425</c:v>
                </c:pt>
                <c:pt idx="87">
                  <c:v>0.66030106966448909</c:v>
                </c:pt>
                <c:pt idx="88">
                  <c:v>0.67002449625661997</c:v>
                </c:pt>
                <c:pt idx="89">
                  <c:v>0.67851220701152237</c:v>
                </c:pt>
                <c:pt idx="90">
                  <c:v>0.6858986588042385</c:v>
                </c:pt>
                <c:pt idx="91">
                  <c:v>0.69231179401282161</c:v>
                </c:pt>
                <c:pt idx="92">
                  <c:v>0.69787046587427515</c:v>
                </c:pt>
                <c:pt idx="93">
                  <c:v>0.70268306578175443</c:v>
                </c:pt>
                <c:pt idx="94">
                  <c:v>0.70684703012044547</c:v>
                </c:pt>
                <c:pt idx="95">
                  <c:v>0.7104489573891567</c:v>
                </c:pt>
                <c:pt idx="96">
                  <c:v>0.71356512274976658</c:v>
                </c:pt>
                <c:pt idx="97">
                  <c:v>0.71626222921945115</c:v>
                </c:pt>
                <c:pt idx="98">
                  <c:v>0.71859827899787443</c:v>
                </c:pt>
                <c:pt idx="99">
                  <c:v>0.72062348398374421</c:v>
                </c:pt>
                <c:pt idx="100">
                  <c:v>0.72238116187448442</c:v>
                </c:pt>
                <c:pt idx="101">
                  <c:v>0.72390858450324846</c:v>
                </c:pt>
                <c:pt idx="102">
                  <c:v>0.72523775958616421</c:v>
                </c:pt>
                <c:pt idx="103">
                  <c:v>0.72639613711093809</c:v>
                </c:pt>
                <c:pt idx="104">
                  <c:v>0.72731978473295877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'Worksheet n &lt; 1 - Eta_gamma'!$AG$30</c:f>
              <c:strCache>
                <c:ptCount val="1"/>
                <c:pt idx="0">
                  <c:v>η 0,γ_MMS_R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rgbClr val="9BBB59">
                    <a:lumMod val="75000"/>
                  </a:srgbClr>
                </a:solidFill>
              </a:ln>
            </c:spPr>
          </c:marker>
          <c:xVal>
            <c:numRef>
              <c:f>'Worksheet n &lt; 1 - Eta_gamma'!$O$31:$O$135</c:f>
              <c:numCache>
                <c:formatCode>0.00E+00</c:formatCode>
                <c:ptCount val="105"/>
                <c:pt idx="0">
                  <c:v>5.0000000000000003E-10</c:v>
                </c:pt>
                <c:pt idx="1">
                  <c:v>5.5000000000000007E-10</c:v>
                </c:pt>
                <c:pt idx="2">
                  <c:v>6.0500000000000008E-10</c:v>
                </c:pt>
                <c:pt idx="3">
                  <c:v>6.6550000000000013E-10</c:v>
                </c:pt>
                <c:pt idx="4">
                  <c:v>7.3205000000000018E-10</c:v>
                </c:pt>
                <c:pt idx="5">
                  <c:v>8.0525500000000023E-10</c:v>
                </c:pt>
                <c:pt idx="6">
                  <c:v>8.8578050000000028E-10</c:v>
                </c:pt>
                <c:pt idx="7">
                  <c:v>9.743585500000003E-10</c:v>
                </c:pt>
                <c:pt idx="8">
                  <c:v>1.0717944050000004E-9</c:v>
                </c:pt>
                <c:pt idx="9">
                  <c:v>1.1789738455000005E-9</c:v>
                </c:pt>
                <c:pt idx="10">
                  <c:v>1.2968712300500006E-9</c:v>
                </c:pt>
                <c:pt idx="11">
                  <c:v>1.4265583530550007E-9</c:v>
                </c:pt>
                <c:pt idx="12">
                  <c:v>1.569214188360501E-9</c:v>
                </c:pt>
                <c:pt idx="13">
                  <c:v>1.7261356071965512E-9</c:v>
                </c:pt>
                <c:pt idx="14">
                  <c:v>1.8987491679162064E-9</c:v>
                </c:pt>
                <c:pt idx="15">
                  <c:v>2.0886240847078271E-9</c:v>
                </c:pt>
                <c:pt idx="16">
                  <c:v>2.2974864931786098E-9</c:v>
                </c:pt>
                <c:pt idx="17">
                  <c:v>2.5272351424964711E-9</c:v>
                </c:pt>
                <c:pt idx="18">
                  <c:v>2.7799586567461186E-9</c:v>
                </c:pt>
                <c:pt idx="19">
                  <c:v>3.0579545224207309E-9</c:v>
                </c:pt>
                <c:pt idx="20">
                  <c:v>3.363749974662804E-9</c:v>
                </c:pt>
                <c:pt idx="21">
                  <c:v>3.7001249721290846E-9</c:v>
                </c:pt>
                <c:pt idx="22">
                  <c:v>4.0701374693419934E-9</c:v>
                </c:pt>
                <c:pt idx="23">
                  <c:v>4.4771512162761934E-9</c:v>
                </c:pt>
                <c:pt idx="24">
                  <c:v>4.9248663379038135E-9</c:v>
                </c:pt>
                <c:pt idx="25">
                  <c:v>5.4173529716941953E-9</c:v>
                </c:pt>
                <c:pt idx="26">
                  <c:v>5.9590882688636154E-9</c:v>
                </c:pt>
                <c:pt idx="27">
                  <c:v>6.5549970957499771E-9</c:v>
                </c:pt>
                <c:pt idx="28">
                  <c:v>7.2104968053249753E-9</c:v>
                </c:pt>
                <c:pt idx="29">
                  <c:v>7.9315464858574736E-9</c:v>
                </c:pt>
                <c:pt idx="30">
                  <c:v>8.7247011344432211E-9</c:v>
                </c:pt>
                <c:pt idx="31">
                  <c:v>9.5971712478875435E-9</c:v>
                </c:pt>
                <c:pt idx="32">
                  <c:v>1.0556888372676299E-8</c:v>
                </c:pt>
                <c:pt idx="33">
                  <c:v>1.1612577209943931E-8</c:v>
                </c:pt>
                <c:pt idx="34">
                  <c:v>1.2773834930938324E-8</c:v>
                </c:pt>
                <c:pt idx="35">
                  <c:v>1.4051218424032157E-8</c:v>
                </c:pt>
                <c:pt idx="36">
                  <c:v>1.5456340266435374E-8</c:v>
                </c:pt>
                <c:pt idx="37">
                  <c:v>1.7001974293078913E-8</c:v>
                </c:pt>
                <c:pt idx="38">
                  <c:v>1.8702171722386804E-8</c:v>
                </c:pt>
                <c:pt idx="39">
                  <c:v>2.0572388894625487E-8</c:v>
                </c:pt>
                <c:pt idx="40">
                  <c:v>2.2629627784088038E-8</c:v>
                </c:pt>
                <c:pt idx="41">
                  <c:v>2.4892590562496844E-8</c:v>
                </c:pt>
                <c:pt idx="42">
                  <c:v>2.7381849618746532E-8</c:v>
                </c:pt>
                <c:pt idx="43">
                  <c:v>3.0120034580621185E-8</c:v>
                </c:pt>
                <c:pt idx="44">
                  <c:v>3.3132038038683307E-8</c:v>
                </c:pt>
                <c:pt idx="45">
                  <c:v>3.6445241842551641E-8</c:v>
                </c:pt>
                <c:pt idx="46">
                  <c:v>4.0089766026806808E-8</c:v>
                </c:pt>
                <c:pt idx="47">
                  <c:v>4.4098742629487491E-8</c:v>
                </c:pt>
                <c:pt idx="48">
                  <c:v>4.850861689243624E-8</c:v>
                </c:pt>
                <c:pt idx="49">
                  <c:v>5.3359478581679867E-8</c:v>
                </c:pt>
                <c:pt idx="50">
                  <c:v>5.8695426439847858E-8</c:v>
                </c:pt>
                <c:pt idx="51">
                  <c:v>6.4564969083832654E-8</c:v>
                </c:pt>
                <c:pt idx="52">
                  <c:v>7.102146599221592E-8</c:v>
                </c:pt>
                <c:pt idx="53">
                  <c:v>7.8123612591437514E-8</c:v>
                </c:pt>
                <c:pt idx="54">
                  <c:v>8.5935973850581278E-8</c:v>
                </c:pt>
                <c:pt idx="55">
                  <c:v>9.452957123563941E-8</c:v>
                </c:pt>
                <c:pt idx="56">
                  <c:v>1.0398252835920336E-7</c:v>
                </c:pt>
                <c:pt idx="57">
                  <c:v>1.1438078119512371E-7</c:v>
                </c:pt>
                <c:pt idx="58">
                  <c:v>1.2581885931463609E-7</c:v>
                </c:pt>
                <c:pt idx="59">
                  <c:v>1.384007452460997E-7</c:v>
                </c:pt>
                <c:pt idx="60">
                  <c:v>1.5224081977070969E-7</c:v>
                </c:pt>
                <c:pt idx="61">
                  <c:v>1.6746490174778068E-7</c:v>
                </c:pt>
                <c:pt idx="62">
                  <c:v>1.8421139192255877E-7</c:v>
                </c:pt>
                <c:pt idx="63">
                  <c:v>2.0263253111481466E-7</c:v>
                </c:pt>
                <c:pt idx="64">
                  <c:v>2.2289578422629615E-7</c:v>
                </c:pt>
                <c:pt idx="65">
                  <c:v>2.4518536264892581E-7</c:v>
                </c:pt>
                <c:pt idx="66">
                  <c:v>2.6970389891381842E-7</c:v>
                </c:pt>
                <c:pt idx="67">
                  <c:v>2.9667428880520028E-7</c:v>
                </c:pt>
                <c:pt idx="68">
                  <c:v>3.2634171768572032E-7</c:v>
                </c:pt>
                <c:pt idx="69">
                  <c:v>3.5897588945429238E-7</c:v>
                </c:pt>
                <c:pt idx="70">
                  <c:v>3.9487347839972163E-7</c:v>
                </c:pt>
                <c:pt idx="71">
                  <c:v>4.3436082623969382E-7</c:v>
                </c:pt>
                <c:pt idx="72">
                  <c:v>4.7779690886366329E-7</c:v>
                </c:pt>
                <c:pt idx="73">
                  <c:v>5.255765997500297E-7</c:v>
                </c:pt>
                <c:pt idx="74">
                  <c:v>5.7813425972503267E-7</c:v>
                </c:pt>
                <c:pt idx="75">
                  <c:v>6.3594768569753597E-7</c:v>
                </c:pt>
                <c:pt idx="76">
                  <c:v>6.995424542672896E-7</c:v>
                </c:pt>
                <c:pt idx="77">
                  <c:v>7.6949669969401866E-7</c:v>
                </c:pt>
                <c:pt idx="78">
                  <c:v>8.4644636966342058E-7</c:v>
                </c:pt>
                <c:pt idx="79">
                  <c:v>9.310910066297627E-7</c:v>
                </c:pt>
                <c:pt idx="80">
                  <c:v>1.024200107292739E-6</c:v>
                </c:pt>
                <c:pt idx="81">
                  <c:v>1.126620118022013E-6</c:v>
                </c:pt>
                <c:pt idx="82">
                  <c:v>1.2392821298242143E-6</c:v>
                </c:pt>
                <c:pt idx="83">
                  <c:v>1.3632103428066358E-6</c:v>
                </c:pt>
                <c:pt idx="84">
                  <c:v>1.4995313770872995E-6</c:v>
                </c:pt>
                <c:pt idx="85">
                  <c:v>1.6494845147960295E-6</c:v>
                </c:pt>
                <c:pt idx="86">
                  <c:v>1.8144329662756327E-6</c:v>
                </c:pt>
                <c:pt idx="87">
                  <c:v>1.9958762629031962E-6</c:v>
                </c:pt>
                <c:pt idx="88">
                  <c:v>2.1954638891935159E-6</c:v>
                </c:pt>
                <c:pt idx="89">
                  <c:v>2.4150102781128675E-6</c:v>
                </c:pt>
                <c:pt idx="90">
                  <c:v>2.6565113059241546E-6</c:v>
                </c:pt>
                <c:pt idx="91">
                  <c:v>2.9221624365165701E-6</c:v>
                </c:pt>
                <c:pt idx="92">
                  <c:v>3.2143786801682274E-6</c:v>
                </c:pt>
                <c:pt idx="93">
                  <c:v>3.5358165481850504E-6</c:v>
                </c:pt>
                <c:pt idx="94">
                  <c:v>3.8893982030035558E-6</c:v>
                </c:pt>
                <c:pt idx="95">
                  <c:v>4.2783380233039118E-6</c:v>
                </c:pt>
                <c:pt idx="96">
                  <c:v>4.7061718256343037E-6</c:v>
                </c:pt>
                <c:pt idx="97">
                  <c:v>5.1767890081977348E-6</c:v>
                </c:pt>
                <c:pt idx="98">
                  <c:v>5.6944679090175088E-6</c:v>
                </c:pt>
                <c:pt idx="99">
                  <c:v>6.2639146999192598E-6</c:v>
                </c:pt>
                <c:pt idx="100">
                  <c:v>6.8903061699111861E-6</c:v>
                </c:pt>
                <c:pt idx="101">
                  <c:v>7.5793367869023051E-6</c:v>
                </c:pt>
                <c:pt idx="102">
                  <c:v>8.3372704655925357E-6</c:v>
                </c:pt>
                <c:pt idx="103">
                  <c:v>9.1709975121517894E-6</c:v>
                </c:pt>
                <c:pt idx="104">
                  <c:v>1.0000000000000001E-5</c:v>
                </c:pt>
              </c:numCache>
            </c:numRef>
          </c:xVal>
          <c:yVal>
            <c:numRef>
              <c:f>'Worksheet n &lt; 1 - Eta_gamma'!$AG$31:$AG$135</c:f>
              <c:numCache>
                <c:formatCode>0.00E+00</c:formatCode>
                <c:ptCount val="105"/>
                <c:pt idx="0">
                  <c:v>25.011815584407813</c:v>
                </c:pt>
                <c:pt idx="1">
                  <c:v>23.000805030074606</c:v>
                </c:pt>
                <c:pt idx="2">
                  <c:v>21.157338130384112</c:v>
                </c:pt>
                <c:pt idx="3">
                  <c:v>19.467076150404974</c:v>
                </c:pt>
                <c:pt idx="4">
                  <c:v>17.91693165751526</c:v>
                </c:pt>
                <c:pt idx="5">
                  <c:v>16.494957827945356</c:v>
                </c:pt>
                <c:pt idx="6">
                  <c:v>15.19024763723502</c:v>
                </c:pt>
                <c:pt idx="7">
                  <c:v>13.992842046601844</c:v>
                </c:pt>
                <c:pt idx="8">
                  <c:v>12.893646377335765</c:v>
                </c:pt>
                <c:pt idx="9">
                  <c:v>11.884354138202092</c:v>
                </c:pt>
                <c:pt idx="10">
                  <c:v>10.95737763711684</c:v>
                </c:pt>
                <c:pt idx="11">
                  <c:v>10.105784768644536</c:v>
                </c:pt>
                <c:pt idx="12">
                  <c:v>9.3232414237078807</c:v>
                </c:pt>
                <c:pt idx="13">
                  <c:v>8.603959017781218</c:v>
                </c:pt>
                <c:pt idx="14">
                  <c:v>7.9426466792168675</c:v>
                </c:pt>
                <c:pt idx="15">
                  <c:v>7.3344676806324935</c:v>
                </c:pt>
                <c:pt idx="16">
                  <c:v>6.7749997338408221</c:v>
                </c:pt>
                <c:pt idx="17">
                  <c:v>6.2601988029677136</c:v>
                </c:pt>
                <c:pt idx="18">
                  <c:v>5.7863661214887561</c:v>
                </c:pt>
                <c:pt idx="19">
                  <c:v>5.3501181271971658</c:v>
                </c:pt>
                <c:pt idx="20">
                  <c:v>4.9483590548523493</c:v>
                </c:pt>
                <c:pt idx="21">
                  <c:v>4.5782559496792636</c:v>
                </c:pt>
                <c:pt idx="22">
                  <c:v>4.2372158862063332</c:v>
                </c:pt>
                <c:pt idx="23">
                  <c:v>3.9228651963343526</c:v>
                </c:pt>
                <c:pt idx="24">
                  <c:v>3.6330305281974584</c:v>
                </c:pt>
                <c:pt idx="25">
                  <c:v>3.365721573467765</c:v>
                </c:pt>
                <c:pt idx="26">
                  <c:v>3.119115315414938</c:v>
                </c:pt>
                <c:pt idx="27">
                  <c:v>2.8915416633927515</c:v>
                </c:pt>
                <c:pt idx="28">
                  <c:v>2.6814703516091787</c:v>
                </c:pt>
                <c:pt idx="29">
                  <c:v>2.4874989911565382</c:v>
                </c:pt>
                <c:pt idx="30">
                  <c:v>2.3083421744360288</c:v>
                </c:pt>
                <c:pt idx="31">
                  <c:v>2.1428215404023039</c:v>
                </c:pt>
                <c:pt idx="32">
                  <c:v>1.9898567175660797</c:v>
                </c:pt>
                <c:pt idx="33">
                  <c:v>1.8484570695083307</c:v>
                </c:pt>
                <c:pt idx="34">
                  <c:v>1.7177141748558695</c:v>
                </c:pt>
                <c:pt idx="35">
                  <c:v>1.5967949803177206</c:v>
                </c:pt>
                <c:pt idx="36">
                  <c:v>1.484935571555412</c:v>
                </c:pt>
                <c:pt idx="37">
                  <c:v>1.3814355124258137</c:v>
                </c:pt>
                <c:pt idx="38">
                  <c:v>1.2856527085601264</c:v>
                </c:pt>
                <c:pt idx="39">
                  <c:v>1.196998756394718</c:v>
                </c:pt>
                <c:pt idx="40">
                  <c:v>1.1149347437177202</c:v>
                </c:pt>
                <c:pt idx="41">
                  <c:v>1.0389674726125231</c:v>
                </c:pt>
                <c:pt idx="42">
                  <c:v>0.96864608044231915</c:v>
                </c:pt>
                <c:pt idx="43">
                  <c:v>0.90355903931296655</c:v>
                </c:pt>
                <c:pt idx="44">
                  <c:v>0.84333151936748074</c:v>
                </c:pt>
                <c:pt idx="45">
                  <c:v>0.78762310640915234</c:v>
                </c:pt>
                <c:pt idx="46">
                  <c:v>0.73612586984134609</c:v>
                </c:pt>
                <c:pt idx="47">
                  <c:v>0.68856278288838002</c:v>
                </c:pt>
                <c:pt idx="48">
                  <c:v>0.64468650368510771</c:v>
                </c:pt>
                <c:pt idx="49">
                  <c:v>0.60427853328244419</c:v>
                </c:pt>
                <c:pt idx="50">
                  <c:v>0.56714877513715622</c:v>
                </c:pt>
                <c:pt idx="51">
                  <c:v>0.53313553050400386</c:v>
                </c:pt>
                <c:pt idx="52">
                  <c:v>0.50210597564660131</c:v>
                </c:pt>
                <c:pt idx="53">
                  <c:v>0.4739571803131975</c:v>
                </c:pt>
                <c:pt idx="54">
                  <c:v>0.4486177429449798</c:v>
                </c:pt>
                <c:pt idx="55">
                  <c:v>0.42605013715137252</c:v>
                </c:pt>
                <c:pt idx="56">
                  <c:v>0.40625388676613727</c:v>
                </c:pt>
                <c:pt idx="57">
                  <c:v>0.38926971409476147</c:v>
                </c:pt>
                <c:pt idx="58">
                  <c:v>0.37518483874896336</c:v>
                </c:pt>
                <c:pt idx="59">
                  <c:v>0.36413964391144976</c:v>
                </c:pt>
                <c:pt idx="60">
                  <c:v>0.35633597440107695</c:v>
                </c:pt>
                <c:pt idx="61">
                  <c:v>0.35204738822891685</c:v>
                </c:pt>
                <c:pt idx="62">
                  <c:v>0.35163175252130952</c:v>
                </c:pt>
                <c:pt idx="63">
                  <c:v>0.35554665824234116</c:v>
                </c:pt>
                <c:pt idx="64">
                  <c:v>0.3643682291055641</c:v>
                </c:pt>
                <c:pt idx="65">
                  <c:v>0.37881402208859311</c:v>
                </c:pt>
                <c:pt idx="66">
                  <c:v>0.39977086448840499</c:v>
                </c:pt>
                <c:pt idx="67">
                  <c:v>0.42832865084376787</c:v>
                </c:pt>
                <c:pt idx="68">
                  <c:v>0.46582133879366933</c:v>
                </c:pt>
                <c:pt idx="69">
                  <c:v>0.51387664388821563</c:v>
                </c:pt>
                <c:pt idx="70">
                  <c:v>0.57447624902047545</c:v>
                </c:pt>
                <c:pt idx="71">
                  <c:v>0.65002872599736705</c:v>
                </c:pt>
                <c:pt idx="72">
                  <c:v>0.74345782872099209</c:v>
                </c:pt>
                <c:pt idx="73">
                  <c:v>0.8583093763344456</c:v>
                </c:pt>
                <c:pt idx="74">
                  <c:v>0.99888062085627849</c:v>
                </c:pt>
                <c:pt idx="75">
                  <c:v>1.1703768119184286</c:v>
                </c:pt>
                <c:pt idx="76">
                  <c:v>1.3791006610385341</c:v>
                </c:pt>
                <c:pt idx="77">
                  <c:v>1.6326816054627362</c:v>
                </c:pt>
                <c:pt idx="78">
                  <c:v>1.9403532206455805</c:v>
                </c:pt>
                <c:pt idx="79">
                  <c:v>2.3132888836886223</c:v>
                </c:pt>
                <c:pt idx="80">
                  <c:v>2.7650079114253638</c:v>
                </c:pt>
                <c:pt idx="81">
                  <c:v>3.3118669636190452</c:v>
                </c:pt>
                <c:pt idx="82">
                  <c:v>3.9736546074663579</c:v>
                </c:pt>
                <c:pt idx="83">
                  <c:v>4.7743106974505691</c:v>
                </c:pt>
                <c:pt idx="84">
                  <c:v>5.7427967715045058</c:v>
                </c:pt>
                <c:pt idx="85">
                  <c:v>6.9141491661270535</c:v>
                </c:pt>
                <c:pt idx="86">
                  <c:v>8.3307532100423867</c:v>
                </c:pt>
                <c:pt idx="87">
                  <c:v>10.043884910797889</c:v>
                </c:pt>
                <c:pt idx="88">
                  <c:v>12.11557629490944</c:v>
                </c:pt>
                <c:pt idx="89">
                  <c:v>14.620872354967954</c:v>
                </c:pt>
                <c:pt idx="90">
                  <c:v>17.65056182629511</c:v>
                </c:pt>
                <c:pt idx="91">
                  <c:v>21.314481281305884</c:v>
                </c:pt>
                <c:pt idx="92">
                  <c:v>25.745512920932544</c:v>
                </c:pt>
                <c:pt idx="93">
                  <c:v>31.104421720658266</c:v>
                </c:pt>
                <c:pt idx="94">
                  <c:v>37.585708175151872</c:v>
                </c:pt>
                <c:pt idx="95">
                  <c:v>45.424689894906585</c:v>
                </c:pt>
                <c:pt idx="96">
                  <c:v>54.906070089466851</c:v>
                </c:pt>
                <c:pt idx="97">
                  <c:v>66.374305156830843</c:v>
                </c:pt>
                <c:pt idx="98">
                  <c:v>80.246149162221855</c:v>
                </c:pt>
                <c:pt idx="99">
                  <c:v>97.025832321105156</c:v>
                </c:pt>
                <c:pt idx="100">
                  <c:v>117.32342659235988</c:v>
                </c:pt>
                <c:pt idx="101">
                  <c:v>141.87706763632127</c:v>
                </c:pt>
                <c:pt idx="102">
                  <c:v>171.57984293208671</c:v>
                </c:pt>
                <c:pt idx="103">
                  <c:v>207.51232590106221</c:v>
                </c:pt>
                <c:pt idx="104">
                  <c:v>246.62683597365768</c:v>
                </c:pt>
              </c:numCache>
            </c:numRef>
          </c:yVal>
          <c:smooth val="1"/>
        </c:ser>
        <c:axId val="98506240"/>
        <c:axId val="98529280"/>
      </c:scatterChart>
      <c:valAx>
        <c:axId val="98506240"/>
        <c:scaling>
          <c:logBase val="10"/>
          <c:orientation val="minMax"/>
          <c:max val="1.2000000000000055E-5"/>
          <c:min val="1.0000000000000101E-1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ap [m]</a:t>
                </a:r>
              </a:p>
            </c:rich>
          </c:tx>
          <c:layout/>
        </c:title>
        <c:numFmt formatCode="0.E+00" sourceLinked="0"/>
        <c:tickLblPos val="low"/>
        <c:crossAx val="98529280"/>
        <c:crosses val="autoZero"/>
        <c:crossBetween val="midCat"/>
      </c:valAx>
      <c:valAx>
        <c:axId val="98529280"/>
        <c:scaling>
          <c:logBase val="10"/>
          <c:orientation val="minMax"/>
          <c:max val="100"/>
          <c:min val="1.0000000000000005E-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Efficiency</a:t>
                </a:r>
              </a:p>
            </c:rich>
          </c:tx>
          <c:layout/>
        </c:title>
        <c:numFmt formatCode="0.E+00" sourceLinked="0"/>
        <c:tickLblPos val="low"/>
        <c:crossAx val="98506240"/>
        <c:crossesAt val="1"/>
        <c:crossBetween val="midCat"/>
      </c:valAx>
    </c:plotArea>
    <c:legend>
      <c:legendPos val="r"/>
      <c:layout>
        <c:manualLayout>
          <c:xMode val="edge"/>
          <c:yMode val="edge"/>
          <c:x val="0.80744970895410062"/>
          <c:y val="0.38091615019117731"/>
          <c:w val="0.18284276729559748"/>
          <c:h val="0.23928270415966604"/>
        </c:manualLayout>
      </c:layout>
    </c:legend>
    <c:plotVisOnly val="1"/>
    <c:dispBlanksAs val="gap"/>
  </c:chart>
  <c:spPr>
    <a:ln w="41275">
      <a:solidFill>
        <a:schemeClr val="dk1">
          <a:shade val="50000"/>
        </a:schemeClr>
      </a:solidFill>
    </a:ln>
  </c:spPr>
  <c:txPr>
    <a:bodyPr/>
    <a:lstStyle/>
    <a:p>
      <a:pPr>
        <a:defRPr sz="1200"/>
      </a:pPr>
      <a:endParaRPr lang="it-IT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15875</xdr:colOff>
      <xdr:row>3</xdr:row>
      <xdr:rowOff>47625</xdr:rowOff>
    </xdr:from>
    <xdr:to>
      <xdr:col>32</xdr:col>
      <xdr:colOff>964407</xdr:colOff>
      <xdr:row>25</xdr:row>
      <xdr:rowOff>119064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440532</xdr:colOff>
      <xdr:row>35</xdr:row>
      <xdr:rowOff>176212</xdr:rowOff>
    </xdr:from>
    <xdr:to>
      <xdr:col>6</xdr:col>
      <xdr:colOff>245269</xdr:colOff>
      <xdr:row>41</xdr:row>
      <xdr:rowOff>50006</xdr:rowOff>
    </xdr:to>
    <xdr:sp macro="" textlink="">
      <xdr:nvSpPr>
        <xdr:cNvPr id="6" name="Freccia a destra 5"/>
        <xdr:cNvSpPr/>
      </xdr:nvSpPr>
      <xdr:spPr>
        <a:xfrm rot="5400000">
          <a:off x="4519613" y="7027069"/>
          <a:ext cx="1028700" cy="519112"/>
        </a:xfrm>
        <a:prstGeom prst="rightArrow">
          <a:avLst/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440532</xdr:colOff>
      <xdr:row>36</xdr:row>
      <xdr:rowOff>176212</xdr:rowOff>
    </xdr:from>
    <xdr:to>
      <xdr:col>6</xdr:col>
      <xdr:colOff>245269</xdr:colOff>
      <xdr:row>42</xdr:row>
      <xdr:rowOff>50006</xdr:rowOff>
    </xdr:to>
    <xdr:sp macro="" textlink="">
      <xdr:nvSpPr>
        <xdr:cNvPr id="2" name="Freccia a destra 1"/>
        <xdr:cNvSpPr/>
      </xdr:nvSpPr>
      <xdr:spPr>
        <a:xfrm rot="5400000">
          <a:off x="4673203" y="8945166"/>
          <a:ext cx="1026319" cy="519112"/>
        </a:xfrm>
        <a:prstGeom prst="rightArrow">
          <a:avLst/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21</xdr:col>
      <xdr:colOff>0</xdr:colOff>
      <xdr:row>4</xdr:row>
      <xdr:rowOff>95250</xdr:rowOff>
    </xdr:from>
    <xdr:to>
      <xdr:col>32</xdr:col>
      <xdr:colOff>631032</xdr:colOff>
      <xdr:row>26</xdr:row>
      <xdr:rowOff>95249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474"/>
  <sheetViews>
    <sheetView tabSelected="1" zoomScale="80" zoomScaleNormal="80" workbookViewId="0">
      <selection activeCell="J29" sqref="J29"/>
    </sheetView>
  </sheetViews>
  <sheetFormatPr defaultRowHeight="15"/>
  <cols>
    <col min="2" max="2" width="16" bestFit="1" customWidth="1"/>
    <col min="3" max="3" width="18.42578125" bestFit="1" customWidth="1"/>
    <col min="4" max="4" width="13" bestFit="1" customWidth="1"/>
    <col min="5" max="5" width="12" bestFit="1" customWidth="1"/>
    <col min="6" max="6" width="13.140625" bestFit="1" customWidth="1"/>
    <col min="7" max="7" width="12" bestFit="1" customWidth="1"/>
    <col min="8" max="11" width="10.7109375" customWidth="1"/>
    <col min="14" max="14" width="18.140625" bestFit="1" customWidth="1"/>
    <col min="15" max="15" width="11" customWidth="1"/>
    <col min="16" max="16" width="21" customWidth="1"/>
    <col min="17" max="17" width="17.7109375" bestFit="1" customWidth="1"/>
    <col min="18" max="19" width="10.5703125" bestFit="1" customWidth="1"/>
    <col min="20" max="20" width="11.85546875" bestFit="1" customWidth="1"/>
    <col min="21" max="21" width="10.42578125" bestFit="1" customWidth="1"/>
    <col min="22" max="22" width="9.7109375" bestFit="1" customWidth="1"/>
    <col min="23" max="23" width="10" bestFit="1" customWidth="1"/>
    <col min="24" max="24" width="11" bestFit="1" customWidth="1"/>
    <col min="25" max="27" width="10" bestFit="1" customWidth="1"/>
    <col min="28" max="28" width="11" bestFit="1" customWidth="1"/>
    <col min="29" max="29" width="10" bestFit="1" customWidth="1"/>
    <col min="30" max="30" width="10.28515625" bestFit="1" customWidth="1"/>
    <col min="31" max="31" width="10.140625" bestFit="1" customWidth="1"/>
    <col min="32" max="33" width="14.7109375" bestFit="1" customWidth="1"/>
  </cols>
  <sheetData>
    <row r="2" spans="2:18" ht="31.5">
      <c r="B2" s="110" t="s">
        <v>119</v>
      </c>
    </row>
    <row r="3" spans="2:18" ht="23.25">
      <c r="B3" s="111" t="s">
        <v>118</v>
      </c>
    </row>
    <row r="4" spans="2:18" ht="18.75">
      <c r="B4" s="112" t="s">
        <v>129</v>
      </c>
    </row>
    <row r="5" spans="2:18">
      <c r="M5" s="51"/>
    </row>
    <row r="6" spans="2:18">
      <c r="M6" s="51"/>
    </row>
    <row r="7" spans="2:18" ht="26.25">
      <c r="B7" s="73" t="s">
        <v>126</v>
      </c>
      <c r="M7" s="51"/>
    </row>
    <row r="8" spans="2:18" ht="23.25">
      <c r="B8" s="74" t="s">
        <v>132</v>
      </c>
      <c r="M8" s="51"/>
    </row>
    <row r="9" spans="2:18" ht="18.75">
      <c r="B9" s="57"/>
      <c r="M9" s="51"/>
    </row>
    <row r="10" spans="2:18" ht="23.25">
      <c r="B10" s="74" t="s">
        <v>133</v>
      </c>
      <c r="M10" s="51"/>
      <c r="O10" s="74" t="s">
        <v>78</v>
      </c>
    </row>
    <row r="11" spans="2:18">
      <c r="M11" s="51"/>
      <c r="O11" s="35"/>
    </row>
    <row r="12" spans="2:18" ht="15.75" thickBot="1">
      <c r="M12" s="51"/>
    </row>
    <row r="13" spans="2:18">
      <c r="B13" s="138" t="s">
        <v>23</v>
      </c>
      <c r="C13" s="138"/>
      <c r="D13" s="138"/>
      <c r="E13" s="138" t="s">
        <v>24</v>
      </c>
      <c r="F13" s="138"/>
      <c r="G13" s="138"/>
      <c r="H13" s="138"/>
      <c r="I13" s="138"/>
      <c r="J13" s="138"/>
      <c r="K13" s="138"/>
      <c r="M13" s="51"/>
      <c r="O13" s="59" t="s">
        <v>79</v>
      </c>
      <c r="P13" s="81"/>
      <c r="Q13" s="81"/>
      <c r="R13" s="82"/>
    </row>
    <row r="14" spans="2:18">
      <c r="B14" s="138"/>
      <c r="C14" s="138"/>
      <c r="D14" s="138"/>
      <c r="E14" s="75" t="s">
        <v>25</v>
      </c>
      <c r="F14" s="75" t="s">
        <v>26</v>
      </c>
      <c r="G14" s="75" t="s">
        <v>27</v>
      </c>
      <c r="H14" s="75" t="s">
        <v>28</v>
      </c>
      <c r="I14" s="75" t="s">
        <v>29</v>
      </c>
      <c r="J14" s="75" t="s">
        <v>30</v>
      </c>
      <c r="K14" s="75" t="s">
        <v>31</v>
      </c>
      <c r="M14" s="51"/>
      <c r="O14" s="83"/>
      <c r="P14" s="84"/>
      <c r="Q14" s="84"/>
      <c r="R14" s="85"/>
    </row>
    <row r="15" spans="2:18" ht="30">
      <c r="B15" s="138"/>
      <c r="C15" s="138"/>
      <c r="D15" s="138"/>
      <c r="E15" s="76" t="s">
        <v>32</v>
      </c>
      <c r="F15" s="76" t="s">
        <v>33</v>
      </c>
      <c r="G15" s="76" t="s">
        <v>34</v>
      </c>
      <c r="H15" s="77" t="s">
        <v>35</v>
      </c>
      <c r="I15" s="77" t="s">
        <v>36</v>
      </c>
      <c r="J15" s="77" t="s">
        <v>37</v>
      </c>
      <c r="K15" s="77" t="s">
        <v>38</v>
      </c>
      <c r="M15" s="51"/>
      <c r="O15" s="60" t="s">
        <v>84</v>
      </c>
      <c r="P15" s="86" t="s">
        <v>62</v>
      </c>
      <c r="Q15" s="62">
        <v>1</v>
      </c>
      <c r="R15" s="87" t="s">
        <v>63</v>
      </c>
    </row>
    <row r="16" spans="2:18" ht="18">
      <c r="B16" s="139" t="s">
        <v>39</v>
      </c>
      <c r="C16" s="138" t="s">
        <v>40</v>
      </c>
      <c r="D16" s="78" t="s">
        <v>41</v>
      </c>
      <c r="E16" s="79">
        <v>1</v>
      </c>
      <c r="F16" s="79">
        <v>0</v>
      </c>
      <c r="G16" s="79">
        <v>0</v>
      </c>
      <c r="H16" s="80">
        <v>0.12587706603717491</v>
      </c>
      <c r="I16" s="80">
        <v>0.36623062834465836</v>
      </c>
      <c r="J16" s="79">
        <v>0</v>
      </c>
      <c r="K16" s="80">
        <v>0.15615210582794187</v>
      </c>
      <c r="M16" s="51"/>
      <c r="O16" s="60" t="s">
        <v>85</v>
      </c>
      <c r="P16" s="62" t="s">
        <v>48</v>
      </c>
      <c r="Q16" s="88">
        <v>2.5000000000000001E-4</v>
      </c>
      <c r="R16" s="87" t="s">
        <v>54</v>
      </c>
    </row>
    <row r="17" spans="2:33">
      <c r="B17" s="138"/>
      <c r="C17" s="138"/>
      <c r="D17" s="78" t="s">
        <v>42</v>
      </c>
      <c r="E17" s="79">
        <v>0</v>
      </c>
      <c r="F17" s="79">
        <v>1</v>
      </c>
      <c r="G17" s="79">
        <v>0</v>
      </c>
      <c r="H17" s="80">
        <v>0.87412293396282514</v>
      </c>
      <c r="I17" s="79">
        <v>0</v>
      </c>
      <c r="J17" s="80">
        <v>0.65495823594149694</v>
      </c>
      <c r="K17" s="80">
        <v>0.58730186742779589</v>
      </c>
      <c r="M17" s="51"/>
      <c r="O17" s="60" t="s">
        <v>46</v>
      </c>
      <c r="P17" s="62" t="s">
        <v>47</v>
      </c>
      <c r="Q17" s="62">
        <v>291</v>
      </c>
      <c r="R17" s="87" t="s">
        <v>53</v>
      </c>
    </row>
    <row r="18" spans="2:33" ht="18">
      <c r="B18" s="138"/>
      <c r="C18" s="138"/>
      <c r="D18" s="77" t="s">
        <v>96</v>
      </c>
      <c r="E18" s="79">
        <v>0</v>
      </c>
      <c r="F18" s="79">
        <v>0</v>
      </c>
      <c r="G18" s="79">
        <v>1</v>
      </c>
      <c r="H18" s="79">
        <v>0</v>
      </c>
      <c r="I18" s="80">
        <v>0.63376937165534164</v>
      </c>
      <c r="J18" s="80">
        <v>0.34504176405850306</v>
      </c>
      <c r="K18" s="80">
        <v>0.25654602674426225</v>
      </c>
      <c r="M18" s="51"/>
      <c r="O18" s="60" t="s">
        <v>86</v>
      </c>
      <c r="P18" s="62" t="s">
        <v>49</v>
      </c>
      <c r="Q18" s="62">
        <v>2500</v>
      </c>
      <c r="R18" s="87" t="s">
        <v>52</v>
      </c>
    </row>
    <row r="19" spans="2:33" ht="18">
      <c r="B19" s="138"/>
      <c r="C19" s="138" t="s">
        <v>43</v>
      </c>
      <c r="D19" s="77" t="s">
        <v>97</v>
      </c>
      <c r="E19" s="79">
        <v>0</v>
      </c>
      <c r="F19" s="79">
        <v>1</v>
      </c>
      <c r="G19" s="80">
        <v>7.5609058380127001</v>
      </c>
      <c r="H19" s="80">
        <v>4.4152941289448223E-2</v>
      </c>
      <c r="I19" s="80">
        <v>2.9352083907024031</v>
      </c>
      <c r="J19" s="80">
        <v>0.94608129474558944</v>
      </c>
      <c r="K19" s="80">
        <v>-0.67404007419788736</v>
      </c>
      <c r="M19" s="51"/>
      <c r="O19" s="60" t="s">
        <v>87</v>
      </c>
      <c r="P19" s="62" t="s">
        <v>50</v>
      </c>
      <c r="Q19" s="89">
        <v>998</v>
      </c>
      <c r="R19" s="87" t="s">
        <v>52</v>
      </c>
    </row>
    <row r="20" spans="2:33" ht="18">
      <c r="B20" s="138"/>
      <c r="C20" s="138"/>
      <c r="D20" s="77" t="s">
        <v>98</v>
      </c>
      <c r="E20" s="79">
        <v>1</v>
      </c>
      <c r="F20" s="79">
        <v>1</v>
      </c>
      <c r="G20" s="80">
        <v>7.5609058380127045</v>
      </c>
      <c r="H20" s="80">
        <v>4.4152941289448223E-2</v>
      </c>
      <c r="I20" s="80">
        <v>2.9352083907024031</v>
      </c>
      <c r="J20" s="80">
        <v>2.7972146204700716</v>
      </c>
      <c r="K20" s="80">
        <v>-1.1945097358042271</v>
      </c>
      <c r="M20" s="51"/>
      <c r="O20" s="63" t="s">
        <v>88</v>
      </c>
      <c r="P20" s="62" t="s">
        <v>51</v>
      </c>
      <c r="Q20" s="88">
        <v>9.7999999999999997E-4</v>
      </c>
      <c r="R20" s="87" t="s">
        <v>55</v>
      </c>
    </row>
    <row r="21" spans="2:33" ht="15.75" thickBot="1">
      <c r="B21" s="138" t="s">
        <v>44</v>
      </c>
      <c r="C21" s="77" t="s">
        <v>40</v>
      </c>
      <c r="D21" s="78" t="s">
        <v>45</v>
      </c>
      <c r="E21" s="80">
        <v>1.9834004597743085</v>
      </c>
      <c r="F21" s="79">
        <v>2</v>
      </c>
      <c r="G21" s="79">
        <v>1</v>
      </c>
      <c r="H21" s="80">
        <v>0.42097407421709354</v>
      </c>
      <c r="I21" s="99">
        <v>0.37369999999999998</v>
      </c>
      <c r="J21" s="80">
        <v>0.60120279857725634</v>
      </c>
      <c r="K21" s="80">
        <v>0.54379375019647591</v>
      </c>
      <c r="M21" s="51"/>
      <c r="O21" s="61" t="s">
        <v>89</v>
      </c>
      <c r="P21" s="90" t="s">
        <v>56</v>
      </c>
      <c r="Q21" s="94">
        <v>9.9999999999999995E-7</v>
      </c>
      <c r="R21" s="92" t="s">
        <v>57</v>
      </c>
    </row>
    <row r="22" spans="2:33" ht="18">
      <c r="B22" s="138"/>
      <c r="C22" s="138" t="s">
        <v>43</v>
      </c>
      <c r="D22" s="77" t="s">
        <v>99</v>
      </c>
      <c r="E22" s="80">
        <v>1.5062327353238483</v>
      </c>
      <c r="F22" s="80">
        <v>6.0186666019260979</v>
      </c>
      <c r="G22" s="80">
        <v>4.9534195480597702</v>
      </c>
      <c r="H22" s="80">
        <v>0.12196223012578147</v>
      </c>
      <c r="I22" s="80">
        <v>2.7479798883540965</v>
      </c>
      <c r="J22" s="80">
        <v>1.1625526022471264</v>
      </c>
      <c r="K22" s="80">
        <v>-0.71192371492702478</v>
      </c>
      <c r="M22" s="51"/>
    </row>
    <row r="23" spans="2:33" ht="18">
      <c r="B23" s="138"/>
      <c r="C23" s="138"/>
      <c r="D23" s="77" t="s">
        <v>100</v>
      </c>
      <c r="E23" s="80">
        <v>6.0097988931704371</v>
      </c>
      <c r="F23" s="80">
        <v>6.0186666019260979</v>
      </c>
      <c r="G23" s="80">
        <v>4.9534195480597729</v>
      </c>
      <c r="H23" s="80">
        <v>0.12196223012578147</v>
      </c>
      <c r="I23" s="80">
        <v>2.7479798883540965</v>
      </c>
      <c r="J23" s="80">
        <v>3.4372407045059066</v>
      </c>
      <c r="K23" s="80">
        <v>-1.2616457703085775</v>
      </c>
      <c r="M23" s="51"/>
    </row>
    <row r="24" spans="2:33">
      <c r="M24" s="51"/>
    </row>
    <row r="25" spans="2:33">
      <c r="M25" s="51"/>
    </row>
    <row r="26" spans="2:33" ht="15.75" thickBot="1">
      <c r="M26" s="51"/>
    </row>
    <row r="27" spans="2:33" ht="15.75" thickBot="1">
      <c r="B27" s="59" t="s">
        <v>79</v>
      </c>
      <c r="C27" s="81"/>
      <c r="D27" s="81"/>
      <c r="E27" s="82"/>
      <c r="M27" s="51"/>
    </row>
    <row r="28" spans="2:33" ht="38.25" customHeight="1" thickBot="1">
      <c r="B28" s="83"/>
      <c r="C28" s="84"/>
      <c r="D28" s="84"/>
      <c r="E28" s="85"/>
      <c r="M28" s="51"/>
      <c r="U28" s="106"/>
      <c r="V28" s="130" t="s">
        <v>111</v>
      </c>
      <c r="W28" s="131"/>
      <c r="X28" s="131"/>
      <c r="Y28" s="131"/>
      <c r="Z28" s="131"/>
      <c r="AA28" s="131"/>
      <c r="AB28" s="131"/>
      <c r="AC28" s="131"/>
      <c r="AD28" s="131"/>
      <c r="AE28" s="132"/>
      <c r="AF28" s="130" t="s">
        <v>125</v>
      </c>
      <c r="AG28" s="132"/>
    </row>
    <row r="29" spans="2:33" ht="30">
      <c r="B29" s="60" t="s">
        <v>84</v>
      </c>
      <c r="C29" s="86" t="s">
        <v>68</v>
      </c>
      <c r="D29" s="62">
        <v>1</v>
      </c>
      <c r="E29" s="87" t="s">
        <v>63</v>
      </c>
      <c r="M29" s="51"/>
      <c r="O29" s="40" t="s">
        <v>83</v>
      </c>
      <c r="P29" s="40" t="s">
        <v>0</v>
      </c>
      <c r="Q29" s="40" t="s">
        <v>59</v>
      </c>
      <c r="R29" s="40" t="s">
        <v>58</v>
      </c>
      <c r="S29" s="41" t="s">
        <v>90</v>
      </c>
      <c r="T29" s="40" t="s">
        <v>82</v>
      </c>
      <c r="U29" s="55" t="s">
        <v>77</v>
      </c>
      <c r="V29" s="100" t="s">
        <v>69</v>
      </c>
      <c r="W29" s="100" t="s">
        <v>70</v>
      </c>
      <c r="X29" s="100" t="s">
        <v>71</v>
      </c>
      <c r="Y29" s="101" t="s">
        <v>60</v>
      </c>
      <c r="Z29" s="100" t="s">
        <v>72</v>
      </c>
      <c r="AA29" s="100" t="s">
        <v>73</v>
      </c>
      <c r="AB29" s="100" t="s">
        <v>74</v>
      </c>
      <c r="AC29" s="101" t="s">
        <v>61</v>
      </c>
      <c r="AD29" s="102" t="s">
        <v>76</v>
      </c>
      <c r="AE29" s="102" t="s">
        <v>75</v>
      </c>
      <c r="AF29" s="102" t="s">
        <v>110</v>
      </c>
      <c r="AG29" s="102" t="s">
        <v>114</v>
      </c>
    </row>
    <row r="30" spans="2:33" ht="18">
      <c r="B30" s="60" t="s">
        <v>85</v>
      </c>
      <c r="C30" s="62" t="s">
        <v>48</v>
      </c>
      <c r="D30" s="88">
        <v>2.5000000000000001E-4</v>
      </c>
      <c r="E30" s="87" t="s">
        <v>54</v>
      </c>
      <c r="M30" s="51"/>
      <c r="O30" s="52">
        <v>5.0000000000000003E-10</v>
      </c>
      <c r="P30" s="52">
        <f>$Q$17*1.3806505E-23/(6*PI()*$Q$20*O30)</f>
        <v>4.349902677644448E-10</v>
      </c>
      <c r="Q30" s="52">
        <f t="shared" ref="Q30:Q61" si="0">2*O30^2*($Q$18-$Q$19)*9.81/(9*$Q$20)</f>
        <v>8.3529591836734703E-13</v>
      </c>
      <c r="R30" s="52">
        <f t="shared" ref="R30:R61" si="1">$Q$21*2*$Q$16/P30</f>
        <v>1.1494510039722525</v>
      </c>
      <c r="S30" s="52">
        <f t="shared" ref="S30:S61" si="2">Q30/$Q$21</f>
        <v>8.3529591836734706E-7</v>
      </c>
      <c r="T30" s="52">
        <f>O30/$Q$16</f>
        <v>1.9999999999999999E-6</v>
      </c>
      <c r="U30" s="56">
        <f t="shared" ref="U30:U61" si="3">1.5*T30^2+4.04*R30^(-2/3)+S30</f>
        <v>3.681751629294221</v>
      </c>
      <c r="V30" s="116">
        <f t="shared" ref="V30:V61" si="4">PI()*$Q$16^2*$Q$15*($Q$21*($E$22*T30^$E$21)+Q30*($F$19+$F$22*T30^$F$21)+(P30/(2*$Q$16))*($G$19+$G$22*T30^$G$21))</f>
        <v>1.2915578987665273E-12</v>
      </c>
      <c r="W30" s="116">
        <f t="shared" ref="W30:W61" si="5">PI()*$Q$16^2*$Q$15*($Q$21^$H$16*Q30^$H$17*(P30/(2*$Q$16))^$H$18*($H$19+$H$22*T30^$H$21)+$Q$21^$I$16*Q30^$I$17*(P30/(2*$Q$16))^$I$18*($I$19+$I$22*T30^$I$21)+$Q$21^$J$16*Q30^$J$17*(P30/(2*$Q$16))^$J$18*($J$19+$J$22*T30^$J$21))</f>
        <v>5.3131578765068247E-13</v>
      </c>
      <c r="X30" s="116">
        <f t="shared" ref="X30:X61" si="6">PI()*$Q$16^2*$Q$15*($Q$21^$K$16*Q30^$K$17*(P30/(2*$Q$16))^$K$18*($K$19+$K$22*T30^$K$21))</f>
        <v>-3.442290399970557E-17</v>
      </c>
      <c r="Y30" s="117">
        <f>V30+W30+X30</f>
        <v>1.8228392635132101E-12</v>
      </c>
      <c r="Z30" s="116">
        <f t="shared" ref="Z30:Z61" si="7">PI()*$Q$16^2*$Q$15*($Q$21*($E$20+$E$23*T30^$E$21)+Q30*($F$20+$F$23*T30^$F$21)+(P30/(2*$Q$16))*($G$20+$G$23*T30^$G$21))</f>
        <v>1.4879074396202883E-12</v>
      </c>
      <c r="AA30" s="116">
        <f t="shared" ref="AA30:AA61" si="8">PI()*$Q$16^2*$Q$15*($Q$21^$H$16*Q30^$H$17*(P30/(2*$Q$16))^$H$18*($H$20+$H$23*T30^$H$21)+$Q$21^$I$16*Q30^$I$17*(P30/(2*$Q$16))^$I$18*($I$20+$I$23*T30^$I$21)+$Q$21^$J$16*Q30^$J$17*(P30/(2*$Q$16))^$J$18*($J$20+$J$23*T30^$J$21))</f>
        <v>5.3135199986581357E-13</v>
      </c>
      <c r="AB30" s="116">
        <f t="shared" ref="AB30:AB61" si="9">PI()*$Q$16^2*$Q$15*($Q$21^$K$16*Q30^$K$17*(P30/(2*$Q$16))^$K$18*($K$20+$K$23*T30^$K$21))</f>
        <v>-6.1003040525793494E-17</v>
      </c>
      <c r="AC30" s="117">
        <f>Z30+AA30+AB30</f>
        <v>2.0191984364455762E-12</v>
      </c>
      <c r="AD30" s="107">
        <f>Y30/AC30</f>
        <v>0.90275390006837575</v>
      </c>
      <c r="AE30" s="107">
        <f t="shared" ref="AE30:AE61" si="10">Y30/(PI()*$Q$16^2*$Q$21*$Q$15)</f>
        <v>9.2836441360037565</v>
      </c>
      <c r="AF30" s="107">
        <f>($Q$21*($E$22*T30^$E$21)+$F$19*Q30+$G$19*(P30/(2*$Q$16))+$Q$21^$I$16*Q30^$I$17*(P30/(2*$Q$16))^$I$18*($I$19+$I$22*T30^$I$21)+$Q$21^$J$16*Q30^$J$17*(P30/(2*$Q$16))^$J$18*($J$19))/($Q$21*($E$20+$E$23*T30^$E$21)+$F$20*Q30+$G$20*(P30/(2*$Q$16))+$Q$21^$I$16*Q30^$I$17*(P30/(2*$Q$16))^$I$18*($I$20+$I$23*T30^$I$21)+$Q$21^$J$16*Q30^$J$17*(P30/(2*$Q$16))^$J$18*($J$20))</f>
        <v>0.90274359810269977</v>
      </c>
      <c r="AG30" s="107">
        <f>($Q$21*($E$22*T30^$E$21)+$F$19*Q30+$G$19*(P30/(2*$Q$16))+$Q$21^$I$16*Q30^$I$17*(P30/(2*$Q$16))^$I$18*($I$19+$I$22*T30^$I$21)+$Q$21^$J$16*Q30^$J$17*(P30/(2*$Q$16))^$J$18*($J$19))/($Q$21)</f>
        <v>9.2838105711694361</v>
      </c>
    </row>
    <row r="31" spans="2:33">
      <c r="B31" s="60" t="s">
        <v>46</v>
      </c>
      <c r="C31" s="62" t="s">
        <v>47</v>
      </c>
      <c r="D31" s="62">
        <v>291</v>
      </c>
      <c r="E31" s="87" t="s">
        <v>53</v>
      </c>
      <c r="H31" s="38" t="s">
        <v>0</v>
      </c>
      <c r="I31" s="58">
        <f>$D$31*1.3806505E-23/(6*PI()*$D$35*$D$32)</f>
        <v>4.349902677644448E-10</v>
      </c>
      <c r="J31" s="136" t="s">
        <v>4</v>
      </c>
      <c r="K31" s="137"/>
      <c r="M31" s="51"/>
      <c r="O31" s="52">
        <f>1.1*O30</f>
        <v>5.5000000000000007E-10</v>
      </c>
      <c r="P31" s="52">
        <f t="shared" ref="P31:P61" si="11">$Q$17*1.3806505E-23/(6*PI()*$Q$20*O31)</f>
        <v>3.9544569796767709E-10</v>
      </c>
      <c r="Q31" s="52">
        <f t="shared" si="0"/>
        <v>1.0107080612244903E-12</v>
      </c>
      <c r="R31" s="52">
        <f t="shared" si="1"/>
        <v>1.2643961043694778</v>
      </c>
      <c r="S31" s="52">
        <f t="shared" si="2"/>
        <v>1.0107080612244902E-6</v>
      </c>
      <c r="T31" s="52">
        <f t="shared" ref="T31:T94" si="12">O31/$Q$16</f>
        <v>2.2000000000000001E-6</v>
      </c>
      <c r="U31" s="56">
        <f t="shared" si="3"/>
        <v>3.4550902240825443</v>
      </c>
      <c r="V31" s="116">
        <f t="shared" si="4"/>
        <v>1.1741437475301938E-12</v>
      </c>
      <c r="W31" s="116">
        <f t="shared" si="5"/>
        <v>5.0029987626229067E-13</v>
      </c>
      <c r="X31" s="116">
        <f t="shared" si="6"/>
        <v>-3.7572300475824879E-17</v>
      </c>
      <c r="Y31" s="117">
        <f t="shared" ref="Y31:Y94" si="13">V31+W31+X31</f>
        <v>1.6744060514920087E-12</v>
      </c>
      <c r="Z31" s="116">
        <f t="shared" si="7"/>
        <v>1.3704932883848696E-12</v>
      </c>
      <c r="AA31" s="116">
        <f t="shared" si="8"/>
        <v>5.0033957764532615E-13</v>
      </c>
      <c r="AB31" s="116">
        <f t="shared" si="9"/>
        <v>-6.6584288431726728E-17</v>
      </c>
      <c r="AC31" s="117">
        <f t="shared" ref="AC31:AC94" si="14">Z31+AA31+AB31</f>
        <v>1.8707662817417639E-12</v>
      </c>
      <c r="AD31" s="107">
        <f t="shared" ref="AD31:AD94" si="15">Y31/AC31</f>
        <v>0.8950375404099461</v>
      </c>
      <c r="AE31" s="107">
        <f t="shared" si="10"/>
        <v>8.5276799948139477</v>
      </c>
      <c r="AF31" s="107">
        <f t="shared" ref="AF31:AF94" si="16">($Q$21*($E$22*T31^$E$21)+$F$19*Q31+$G$19*(P31/(2*$Q$16))+$Q$21^$I$16*Q31^$I$17*(P31/(2*$Q$16))^$I$18*($I$19+$I$22*T31^$I$21)+$Q$21^$J$16*Q31^$J$17*(P31/(2*$Q$16))^$J$18*($J$19))/($Q$21*($E$20+$E$23*T31^$E$21)+$F$20*Q31+$G$20*(P31/(2*$Q$16))+$Q$21^$I$16*Q31^$I$17*(P31/(2*$Q$16))^$I$18*($I$20+$I$23*T31^$I$21)+$Q$21^$J$16*Q31^$J$17*(P31/(2*$Q$16))^$J$18*($J$20))</f>
        <v>0.89502567949456024</v>
      </c>
      <c r="AG31" s="107">
        <f t="shared" ref="AG31:AG94" si="17">($Q$21*($E$22*T31^$E$21)+$F$19*Q31+$G$19*(P31/(2*$Q$16))+$Q$21^$I$16*Q31^$I$17*(P31/(2*$Q$16))^$I$18*($I$19+$I$22*T31^$I$21)+$Q$21^$J$16*Q31^$J$17*(P31/(2*$Q$16))^$J$18*($J$19))/($Q$21)</f>
        <v>8.5278624232624392</v>
      </c>
    </row>
    <row r="32" spans="2:33" ht="18">
      <c r="B32" s="60" t="s">
        <v>83</v>
      </c>
      <c r="C32" s="62" t="s">
        <v>3</v>
      </c>
      <c r="D32" s="88">
        <v>5.0000000000000003E-10</v>
      </c>
      <c r="E32" s="87" t="s">
        <v>54</v>
      </c>
      <c r="H32" s="38" t="s">
        <v>59</v>
      </c>
      <c r="I32" s="58">
        <f>2*$D$32^2*($D$33-$D$34)*9.81/(9*$D$35)</f>
        <v>8.3529591836734703E-13</v>
      </c>
      <c r="J32" s="136" t="s">
        <v>101</v>
      </c>
      <c r="K32" s="137"/>
      <c r="M32" s="51"/>
      <c r="O32" s="52">
        <f t="shared" ref="O32:O95" si="18">1.1*O31</f>
        <v>6.0500000000000008E-10</v>
      </c>
      <c r="P32" s="52">
        <f t="shared" si="11"/>
        <v>3.5949608906152462E-10</v>
      </c>
      <c r="Q32" s="52">
        <f t="shared" si="0"/>
        <v>1.2229567540816331E-12</v>
      </c>
      <c r="R32" s="52">
        <f t="shared" si="1"/>
        <v>1.3908357148064256</v>
      </c>
      <c r="S32" s="52">
        <f t="shared" si="2"/>
        <v>1.2229567540816332E-6</v>
      </c>
      <c r="T32" s="52">
        <f t="shared" si="12"/>
        <v>2.4200000000000001E-6</v>
      </c>
      <c r="U32" s="56">
        <f t="shared" si="3"/>
        <v>3.242382943044416</v>
      </c>
      <c r="V32" s="116">
        <f t="shared" si="4"/>
        <v>1.0674036204066478E-12</v>
      </c>
      <c r="W32" s="116">
        <f t="shared" si="5"/>
        <v>4.7109922488537726E-13</v>
      </c>
      <c r="X32" s="116">
        <f t="shared" si="6"/>
        <v>-4.100993675100959E-17</v>
      </c>
      <c r="Y32" s="117">
        <f t="shared" si="13"/>
        <v>1.5384618353552741E-12</v>
      </c>
      <c r="Z32" s="116">
        <f t="shared" si="7"/>
        <v>1.2637531612624293E-12</v>
      </c>
      <c r="AA32" s="116">
        <f t="shared" si="8"/>
        <v>4.7114275169894842E-13</v>
      </c>
      <c r="AB32" s="116">
        <f t="shared" si="9"/>
        <v>-7.267634461065411E-17</v>
      </c>
      <c r="AC32" s="117">
        <f t="shared" si="14"/>
        <v>1.7348232366167669E-12</v>
      </c>
      <c r="AD32" s="107">
        <f t="shared" si="15"/>
        <v>0.88681186813912249</v>
      </c>
      <c r="AE32" s="107">
        <f t="shared" si="10"/>
        <v>7.8353217873606891</v>
      </c>
      <c r="AF32" s="107">
        <f t="shared" si="16"/>
        <v>0.88679825349279551</v>
      </c>
      <c r="AG32" s="107">
        <f t="shared" si="17"/>
        <v>7.8355216687769129</v>
      </c>
    </row>
    <row r="33" spans="2:33" ht="18">
      <c r="B33" s="60" t="s">
        <v>86</v>
      </c>
      <c r="C33" s="62" t="s">
        <v>49</v>
      </c>
      <c r="D33" s="62">
        <v>2500</v>
      </c>
      <c r="E33" s="87" t="s">
        <v>52</v>
      </c>
      <c r="H33" s="38" t="s">
        <v>82</v>
      </c>
      <c r="I33" s="58">
        <f>$D$32/$D$30</f>
        <v>1.9999999999999999E-6</v>
      </c>
      <c r="J33" s="136" t="s">
        <v>6</v>
      </c>
      <c r="K33" s="137"/>
      <c r="M33" s="51"/>
      <c r="O33" s="52">
        <f t="shared" si="18"/>
        <v>6.6550000000000013E-10</v>
      </c>
      <c r="P33" s="52">
        <f t="shared" si="11"/>
        <v>3.2681462641956783E-10</v>
      </c>
      <c r="Q33" s="52">
        <f t="shared" si="0"/>
        <v>1.4797776724387762E-12</v>
      </c>
      <c r="R33" s="52">
        <f t="shared" si="1"/>
        <v>1.5299192862870683</v>
      </c>
      <c r="S33" s="52">
        <f t="shared" si="2"/>
        <v>1.4797776724387763E-6</v>
      </c>
      <c r="T33" s="52">
        <f t="shared" si="12"/>
        <v>2.6620000000000005E-6</v>
      </c>
      <c r="U33" s="56">
        <f t="shared" si="3"/>
        <v>3.0427707310216094</v>
      </c>
      <c r="V33" s="116">
        <f t="shared" si="4"/>
        <v>9.7036715374390125E-13</v>
      </c>
      <c r="W33" s="116">
        <f t="shared" si="5"/>
        <v>4.4360753129317213E-13</v>
      </c>
      <c r="X33" s="116">
        <f t="shared" si="6"/>
        <v>-4.4762207729090294E-17</v>
      </c>
      <c r="Y33" s="117">
        <f t="shared" si="13"/>
        <v>1.4139299228293442E-12</v>
      </c>
      <c r="Z33" s="116">
        <f t="shared" si="7"/>
        <v>1.1667166946010182E-12</v>
      </c>
      <c r="AA33" s="116">
        <f t="shared" si="8"/>
        <v>4.4365525221785872E-13</v>
      </c>
      <c r="AB33" s="116">
        <f t="shared" si="9"/>
        <v>-7.9325985168045031E-17</v>
      </c>
      <c r="AC33" s="117">
        <f t="shared" si="14"/>
        <v>1.6102926208337089E-12</v>
      </c>
      <c r="AD33" s="107">
        <f t="shared" si="15"/>
        <v>0.87805775455724289</v>
      </c>
      <c r="AE33" s="107">
        <f t="shared" si="10"/>
        <v>7.2010859649226324</v>
      </c>
      <c r="AF33" s="107">
        <f t="shared" si="16"/>
        <v>0.87804217785662275</v>
      </c>
      <c r="AG33" s="107">
        <f t="shared" si="17"/>
        <v>7.2013048919300644</v>
      </c>
    </row>
    <row r="34" spans="2:33" ht="18">
      <c r="B34" s="60" t="s">
        <v>87</v>
      </c>
      <c r="C34" s="62" t="s">
        <v>50</v>
      </c>
      <c r="D34" s="89">
        <v>998</v>
      </c>
      <c r="E34" s="87" t="s">
        <v>52</v>
      </c>
      <c r="H34" s="38" t="s">
        <v>58</v>
      </c>
      <c r="I34" s="58">
        <f>2*$D$30*$D$36/$I$31</f>
        <v>1.1494510039722525</v>
      </c>
      <c r="J34" s="136" t="s">
        <v>5</v>
      </c>
      <c r="K34" s="137"/>
      <c r="M34" s="51"/>
      <c r="O34" s="52">
        <f t="shared" si="18"/>
        <v>7.3205000000000018E-10</v>
      </c>
      <c r="P34" s="52">
        <f t="shared" si="11"/>
        <v>2.971042058359707E-10</v>
      </c>
      <c r="Q34" s="52">
        <f t="shared" si="0"/>
        <v>1.7905309836509192E-12</v>
      </c>
      <c r="R34" s="52">
        <f t="shared" si="1"/>
        <v>1.6829112149157752</v>
      </c>
      <c r="S34" s="52">
        <f t="shared" si="2"/>
        <v>1.7905309836509193E-6</v>
      </c>
      <c r="T34" s="52">
        <f>O34/$Q$16</f>
        <v>2.9282000000000006E-6</v>
      </c>
      <c r="U34" s="56">
        <f t="shared" si="3"/>
        <v>2.8554474214258474</v>
      </c>
      <c r="V34" s="116">
        <f t="shared" si="4"/>
        <v>8.8215219922447192E-13</v>
      </c>
      <c r="W34" s="116">
        <f t="shared" si="5"/>
        <v>4.1772472511871537E-13</v>
      </c>
      <c r="X34" s="116">
        <f t="shared" si="6"/>
        <v>-4.8857927541085901E-17</v>
      </c>
      <c r="Y34" s="117">
        <f t="shared" si="13"/>
        <v>1.2998280664156463E-12</v>
      </c>
      <c r="Z34" s="116">
        <f t="shared" si="7"/>
        <v>1.0785017400832025E-12</v>
      </c>
      <c r="AA34" s="116">
        <f t="shared" si="8"/>
        <v>4.1777704438015433E-13</v>
      </c>
      <c r="AB34" s="116">
        <f t="shared" si="9"/>
        <v>-8.6584273477352108E-17</v>
      </c>
      <c r="AC34" s="117">
        <f t="shared" si="14"/>
        <v>1.4961922001898795E-12</v>
      </c>
      <c r="AD34" s="107">
        <f t="shared" si="15"/>
        <v>0.86875741382068894</v>
      </c>
      <c r="AE34" s="107">
        <f t="shared" si="10"/>
        <v>6.6199699820681781</v>
      </c>
      <c r="AF34" s="107">
        <f t="shared" si="16"/>
        <v>0.86873965538342557</v>
      </c>
      <c r="AG34" s="107">
        <f t="shared" si="17"/>
        <v>6.6202096922821054</v>
      </c>
    </row>
    <row r="35" spans="2:33" ht="18">
      <c r="B35" s="63" t="s">
        <v>88</v>
      </c>
      <c r="C35" s="62" t="s">
        <v>51</v>
      </c>
      <c r="D35" s="88">
        <v>9.7999999999999997E-4</v>
      </c>
      <c r="E35" s="87" t="s">
        <v>55</v>
      </c>
      <c r="H35" s="39" t="s">
        <v>90</v>
      </c>
      <c r="I35" s="58">
        <f>$I$32/$D$36</f>
        <v>8.3529591836734706E-7</v>
      </c>
      <c r="J35" s="136" t="s">
        <v>10</v>
      </c>
      <c r="K35" s="137"/>
      <c r="M35" s="51"/>
      <c r="O35" s="52">
        <f t="shared" si="18"/>
        <v>8.0525500000000023E-10</v>
      </c>
      <c r="P35" s="52">
        <f t="shared" si="11"/>
        <v>2.7009473257815521E-10</v>
      </c>
      <c r="Q35" s="52">
        <f t="shared" si="0"/>
        <v>2.166542490217613E-12</v>
      </c>
      <c r="R35" s="52">
        <f t="shared" si="1"/>
        <v>1.8512023364073527</v>
      </c>
      <c r="S35" s="52">
        <f t="shared" si="2"/>
        <v>2.166542490217613E-6</v>
      </c>
      <c r="T35" s="52">
        <f t="shared" si="12"/>
        <v>3.2210200000000007E-6</v>
      </c>
      <c r="U35" s="56">
        <f t="shared" si="3"/>
        <v>2.6796564806728278</v>
      </c>
      <c r="V35" s="116">
        <f t="shared" si="4"/>
        <v>8.0195680438550311E-13</v>
      </c>
      <c r="W35" s="116">
        <f t="shared" si="5"/>
        <v>3.9335660286930629E-13</v>
      </c>
      <c r="X35" s="116">
        <f t="shared" si="6"/>
        <v>-5.3328551604224176E-17</v>
      </c>
      <c r="Y35" s="117">
        <f t="shared" si="13"/>
        <v>1.1952600787032051E-12</v>
      </c>
      <c r="Z35" s="116">
        <f t="shared" si="7"/>
        <v>9.9830634524618265E-13</v>
      </c>
      <c r="AA35" s="116">
        <f t="shared" si="8"/>
        <v>3.9341396366723788E-13</v>
      </c>
      <c r="AB35" s="116">
        <f t="shared" si="9"/>
        <v>-9.4506953705073324E-17</v>
      </c>
      <c r="AC35" s="117">
        <f t="shared" si="14"/>
        <v>1.3916258019597155E-12</v>
      </c>
      <c r="AD35" s="107">
        <f t="shared" si="15"/>
        <v>0.85889473809699124</v>
      </c>
      <c r="AE35" s="107">
        <f t="shared" si="10"/>
        <v>6.0874095937927359</v>
      </c>
      <c r="AF35" s="107">
        <f t="shared" si="16"/>
        <v>0.85887457024358194</v>
      </c>
      <c r="AG35" s="107">
        <f t="shared" si="17"/>
        <v>6.0876719829561479</v>
      </c>
    </row>
    <row r="36" spans="2:33" ht="15.75" thickBot="1">
      <c r="B36" s="61" t="s">
        <v>89</v>
      </c>
      <c r="C36" s="90" t="s">
        <v>56</v>
      </c>
      <c r="D36" s="88">
        <v>9.9999999999999995E-7</v>
      </c>
      <c r="E36" s="92" t="s">
        <v>57</v>
      </c>
      <c r="M36" s="51"/>
      <c r="O36" s="52">
        <f t="shared" si="18"/>
        <v>8.8578050000000028E-10</v>
      </c>
      <c r="P36" s="52">
        <f t="shared" si="11"/>
        <v>2.4554066598014112E-10</v>
      </c>
      <c r="Q36" s="52">
        <f t="shared" si="0"/>
        <v>2.6215164131633115E-12</v>
      </c>
      <c r="R36" s="52">
        <f t="shared" si="1"/>
        <v>2.0363225700480876</v>
      </c>
      <c r="S36" s="52">
        <f t="shared" si="2"/>
        <v>2.6215164131633117E-6</v>
      </c>
      <c r="T36" s="52">
        <f t="shared" si="12"/>
        <v>3.543122000000001E-6</v>
      </c>
      <c r="U36" s="56">
        <f t="shared" si="3"/>
        <v>2.5146879531330191</v>
      </c>
      <c r="V36" s="116">
        <f t="shared" si="4"/>
        <v>7.2905192220265885E-13</v>
      </c>
      <c r="W36" s="116">
        <f t="shared" si="5"/>
        <v>3.7041448436007939E-13</v>
      </c>
      <c r="X36" s="116">
        <f t="shared" si="6"/>
        <v>-5.8208419111999261E-17</v>
      </c>
      <c r="Y36" s="117">
        <f t="shared" si="13"/>
        <v>1.0994081981436262E-12</v>
      </c>
      <c r="Z36" s="116">
        <f t="shared" si="7"/>
        <v>9.254014630656935E-13</v>
      </c>
      <c r="AA36" s="116">
        <f t="shared" si="8"/>
        <v>3.7047737262853246E-13</v>
      </c>
      <c r="AB36" s="116">
        <f t="shared" si="9"/>
        <v>-1.0315488054296742E-16</v>
      </c>
      <c r="AC36" s="117">
        <f t="shared" si="14"/>
        <v>1.2957756808136831E-12</v>
      </c>
      <c r="AD36" s="107">
        <f t="shared" si="15"/>
        <v>0.84845565048207428</v>
      </c>
      <c r="AE36" s="107">
        <f t="shared" si="10"/>
        <v>5.5992399747299855</v>
      </c>
      <c r="AF36" s="107">
        <f t="shared" si="16"/>
        <v>0.84843284236293992</v>
      </c>
      <c r="AG36" s="107">
        <f t="shared" si="17"/>
        <v>5.5995271110274629</v>
      </c>
    </row>
    <row r="37" spans="2:33">
      <c r="M37" s="51"/>
      <c r="O37" s="52">
        <f t="shared" si="18"/>
        <v>9.743585500000003E-10</v>
      </c>
      <c r="P37" s="52">
        <f t="shared" si="11"/>
        <v>2.2321878725467372E-10</v>
      </c>
      <c r="Q37" s="52">
        <f t="shared" si="0"/>
        <v>3.1720348599276074E-12</v>
      </c>
      <c r="R37" s="52">
        <f t="shared" si="1"/>
        <v>2.2399548270528968</v>
      </c>
      <c r="S37" s="52">
        <f t="shared" si="2"/>
        <v>3.1720348599276076E-6</v>
      </c>
      <c r="T37" s="52">
        <f t="shared" si="12"/>
        <v>3.8974342000000014E-6</v>
      </c>
      <c r="U37" s="56">
        <f t="shared" si="3"/>
        <v>2.3598755942741754</v>
      </c>
      <c r="V37" s="116">
        <f t="shared" si="4"/>
        <v>6.6277478346351578E-13</v>
      </c>
      <c r="W37" s="116">
        <f t="shared" si="5"/>
        <v>3.4881488931388521E-13</v>
      </c>
      <c r="X37" s="116">
        <f t="shared" si="6"/>
        <v>-6.3535017842278873E-17</v>
      </c>
      <c r="Y37" s="117">
        <f t="shared" si="13"/>
        <v>1.0115261377595586E-12</v>
      </c>
      <c r="Z37" s="116">
        <f t="shared" si="7"/>
        <v>8.5912432432939528E-13</v>
      </c>
      <c r="AA37" s="116">
        <f t="shared" si="8"/>
        <v>3.4888383784453215E-13</v>
      </c>
      <c r="AB37" s="116">
        <f t="shared" si="9"/>
        <v>-1.1259448849152014E-16</v>
      </c>
      <c r="AC37" s="117">
        <f t="shared" si="14"/>
        <v>1.2078955676854359E-12</v>
      </c>
      <c r="AD37" s="107">
        <f t="shared" si="15"/>
        <v>0.83742847049090552</v>
      </c>
      <c r="AE37" s="107">
        <f t="shared" si="10"/>
        <v>5.1516603165147927</v>
      </c>
      <c r="AF37" s="107">
        <f t="shared" si="16"/>
        <v>0.83740279470520096</v>
      </c>
      <c r="AG37" s="107">
        <f t="shared" si="17"/>
        <v>5.1519744561677099</v>
      </c>
    </row>
    <row r="38" spans="2:33">
      <c r="M38" s="51"/>
      <c r="O38" s="52">
        <f t="shared" si="18"/>
        <v>1.0717944050000004E-9</v>
      </c>
      <c r="P38" s="52">
        <f t="shared" si="11"/>
        <v>2.0292617023152154E-10</v>
      </c>
      <c r="Q38" s="52">
        <f t="shared" si="0"/>
        <v>3.8381621805124038E-12</v>
      </c>
      <c r="R38" s="52">
        <f t="shared" si="1"/>
        <v>2.4639503097581867</v>
      </c>
      <c r="S38" s="52">
        <f t="shared" si="2"/>
        <v>3.8381621805124037E-6</v>
      </c>
      <c r="T38" s="52">
        <f t="shared" si="12"/>
        <v>4.2871776200000016E-6</v>
      </c>
      <c r="U38" s="56">
        <f t="shared" si="3"/>
        <v>2.214594180433366</v>
      </c>
      <c r="V38" s="116">
        <f t="shared" si="4"/>
        <v>6.0252287168196903E-13</v>
      </c>
      <c r="W38" s="116">
        <f t="shared" si="5"/>
        <v>3.2847923294846018E-13</v>
      </c>
      <c r="X38" s="116">
        <f t="shared" si="6"/>
        <v>-6.9349273345827439E-17</v>
      </c>
      <c r="Y38" s="117">
        <f t="shared" si="13"/>
        <v>9.309327553570833E-13</v>
      </c>
      <c r="Z38" s="116">
        <f t="shared" si="7"/>
        <v>7.9887241255128569E-13</v>
      </c>
      <c r="AA38" s="116">
        <f t="shared" si="8"/>
        <v>3.2855482591228051E-13</v>
      </c>
      <c r="AB38" s="116">
        <f t="shared" si="9"/>
        <v>-1.228983043495118E-16</v>
      </c>
      <c r="AC38" s="117">
        <f t="shared" si="14"/>
        <v>1.1273043401592168E-12</v>
      </c>
      <c r="AD38" s="107">
        <f t="shared" si="15"/>
        <v>0.82580428566929975</v>
      </c>
      <c r="AE38" s="107">
        <f t="shared" si="10"/>
        <v>4.7412015904396139</v>
      </c>
      <c r="AF38" s="107">
        <f t="shared" si="16"/>
        <v>0.82577552704166735</v>
      </c>
      <c r="AG38" s="107">
        <f t="shared" si="17"/>
        <v>4.741545194694667</v>
      </c>
    </row>
    <row r="39" spans="2:33">
      <c r="M39" s="51"/>
      <c r="O39" s="52">
        <f t="shared" si="18"/>
        <v>1.1789738455000005E-9</v>
      </c>
      <c r="P39" s="52">
        <f t="shared" si="11"/>
        <v>1.8447833657411051E-10</v>
      </c>
      <c r="Q39" s="52">
        <f t="shared" si="0"/>
        <v>4.6441762384200102E-12</v>
      </c>
      <c r="R39" s="52">
        <f t="shared" si="1"/>
        <v>2.7103453407340052</v>
      </c>
      <c r="S39" s="52">
        <f t="shared" si="2"/>
        <v>4.6441762384200105E-6</v>
      </c>
      <c r="T39" s="52">
        <f t="shared" si="12"/>
        <v>4.7158953820000021E-6</v>
      </c>
      <c r="U39" s="56">
        <f t="shared" si="3"/>
        <v>2.0782569843730481</v>
      </c>
      <c r="V39" s="116">
        <f t="shared" si="4"/>
        <v>5.4774844578340278E-13</v>
      </c>
      <c r="W39" s="116">
        <f t="shared" si="5"/>
        <v>3.093335394412297E-13</v>
      </c>
      <c r="X39" s="116">
        <f t="shared" si="6"/>
        <v>-7.5695864769428377E-17</v>
      </c>
      <c r="Y39" s="117">
        <f t="shared" si="13"/>
        <v>8.5700628935986308E-13</v>
      </c>
      <c r="Z39" s="116">
        <f t="shared" si="7"/>
        <v>7.440979866568715E-13</v>
      </c>
      <c r="AA39" s="116">
        <f t="shared" si="8"/>
        <v>3.0941641734703141E-13</v>
      </c>
      <c r="AB39" s="116">
        <f t="shared" si="9"/>
        <v>-1.3414550690447033E-16</v>
      </c>
      <c r="AC39" s="117">
        <f t="shared" si="14"/>
        <v>1.0533802584969984E-12</v>
      </c>
      <c r="AD39" s="107">
        <f t="shared" si="15"/>
        <v>0.81357732162426422</v>
      </c>
      <c r="AE39" s="107">
        <f t="shared" si="10"/>
        <v>4.3646971907988936</v>
      </c>
      <c r="AF39" s="107">
        <f t="shared" si="16"/>
        <v>0.81354528854339059</v>
      </c>
      <c r="AG39" s="107">
        <f t="shared" si="17"/>
        <v>4.3650729444311738</v>
      </c>
    </row>
    <row r="40" spans="2:33">
      <c r="B40" s="4"/>
      <c r="C40" s="4"/>
      <c r="D40" s="4"/>
      <c r="E40" s="4"/>
      <c r="F40" s="4"/>
      <c r="M40" s="51"/>
      <c r="O40" s="52">
        <f t="shared" si="18"/>
        <v>1.2968712300500006E-9</v>
      </c>
      <c r="P40" s="52">
        <f t="shared" si="11"/>
        <v>1.677075787037368E-10</v>
      </c>
      <c r="Q40" s="52">
        <f t="shared" si="0"/>
        <v>5.619453248488212E-12</v>
      </c>
      <c r="R40" s="52">
        <f t="shared" si="1"/>
        <v>2.9813798748074061</v>
      </c>
      <c r="S40" s="52">
        <f t="shared" si="2"/>
        <v>5.619453248488212E-6</v>
      </c>
      <c r="T40" s="52">
        <f t="shared" si="12"/>
        <v>5.1874849202000025E-6</v>
      </c>
      <c r="U40" s="56">
        <f t="shared" si="3"/>
        <v>1.9503134064494236</v>
      </c>
      <c r="V40" s="116">
        <f t="shared" si="4"/>
        <v>4.9795356077077787E-13</v>
      </c>
      <c r="W40" s="116">
        <f t="shared" si="5"/>
        <v>2.9130817222757983E-13</v>
      </c>
      <c r="X40" s="116">
        <f t="shared" si="6"/>
        <v>-8.2623569777611369E-17</v>
      </c>
      <c r="Y40" s="117">
        <f t="shared" si="13"/>
        <v>7.8917910942858011E-13</v>
      </c>
      <c r="Z40" s="116">
        <f t="shared" si="7"/>
        <v>6.9430310164926279E-13</v>
      </c>
      <c r="AA40" s="116">
        <f t="shared" si="8"/>
        <v>2.9139903735966995E-13</v>
      </c>
      <c r="AB40" s="116">
        <f t="shared" si="9"/>
        <v>-1.4642253819063213E-16</v>
      </c>
      <c r="AC40" s="117">
        <f t="shared" si="14"/>
        <v>9.8555571647074204E-13</v>
      </c>
      <c r="AD40" s="107">
        <f t="shared" si="15"/>
        <v>0.800745301599606</v>
      </c>
      <c r="AE40" s="107">
        <f t="shared" si="10"/>
        <v>4.0192562000133867</v>
      </c>
      <c r="AF40" s="107">
        <f t="shared" si="16"/>
        <v>0.80070984035606962</v>
      </c>
      <c r="AG40" s="107">
        <f t="shared" si="17"/>
        <v>4.0196670314751985</v>
      </c>
    </row>
    <row r="41" spans="2:33">
      <c r="B41" s="42"/>
      <c r="C41" s="42"/>
      <c r="D41" s="42"/>
      <c r="E41" s="42"/>
      <c r="F41" s="42"/>
      <c r="M41" s="51"/>
      <c r="O41" s="52">
        <f t="shared" si="18"/>
        <v>1.4265583530550007E-9</v>
      </c>
      <c r="P41" s="52">
        <f t="shared" si="11"/>
        <v>1.5246143518521527E-10</v>
      </c>
      <c r="Q41" s="52">
        <f t="shared" si="0"/>
        <v>6.7995384306707385E-12</v>
      </c>
      <c r="R41" s="52">
        <f t="shared" si="1"/>
        <v>3.2795178622881469</v>
      </c>
      <c r="S41" s="52">
        <f t="shared" si="2"/>
        <v>6.7995384306707389E-6</v>
      </c>
      <c r="T41" s="52">
        <f t="shared" si="12"/>
        <v>5.7062334122200026E-6</v>
      </c>
      <c r="U41" s="56">
        <f t="shared" si="3"/>
        <v>1.8302467518547227</v>
      </c>
      <c r="V41" s="116">
        <f t="shared" si="4"/>
        <v>4.5268554110971952E-13</v>
      </c>
      <c r="W41" s="116">
        <f t="shared" si="5"/>
        <v>2.7433758014998144E-13</v>
      </c>
      <c r="X41" s="116">
        <f t="shared" si="6"/>
        <v>-9.0185641266570468E-17</v>
      </c>
      <c r="Y41" s="117">
        <f t="shared" si="13"/>
        <v>7.2693293561843441E-13</v>
      </c>
      <c r="Z41" s="116">
        <f t="shared" si="7"/>
        <v>6.4903508199426436E-13</v>
      </c>
      <c r="AA41" s="116">
        <f t="shared" si="8"/>
        <v>2.7443720253138451E-13</v>
      </c>
      <c r="AB41" s="116">
        <f t="shared" si="9"/>
        <v>-1.5982377108788754E-16</v>
      </c>
      <c r="AC41" s="117">
        <f t="shared" si="14"/>
        <v>9.233124607545609E-13</v>
      </c>
      <c r="AD41" s="107">
        <f t="shared" si="15"/>
        <v>0.78730978570825438</v>
      </c>
      <c r="AE41" s="107">
        <f t="shared" si="10"/>
        <v>3.7022390399992435</v>
      </c>
      <c r="AF41" s="107">
        <f t="shared" si="16"/>
        <v>0.78727079829645696</v>
      </c>
      <c r="AG41" s="107">
        <f t="shared" si="17"/>
        <v>3.7026881433564416</v>
      </c>
    </row>
    <row r="42" spans="2:33">
      <c r="B42" s="23"/>
      <c r="C42" s="43"/>
      <c r="D42" s="23"/>
      <c r="E42" s="23"/>
      <c r="F42" s="23"/>
      <c r="M42" s="51"/>
      <c r="O42" s="52">
        <f t="shared" si="18"/>
        <v>1.569214188360501E-9</v>
      </c>
      <c r="P42" s="52">
        <f t="shared" si="11"/>
        <v>1.3860130471383205E-10</v>
      </c>
      <c r="Q42" s="52">
        <f t="shared" si="0"/>
        <v>8.2274415011115966E-12</v>
      </c>
      <c r="R42" s="52">
        <f t="shared" si="1"/>
        <v>3.6074696485169619</v>
      </c>
      <c r="S42" s="52">
        <f t="shared" si="2"/>
        <v>8.2274415011115973E-6</v>
      </c>
      <c r="T42" s="52">
        <f t="shared" si="12"/>
        <v>6.2768567534420039E-6</v>
      </c>
      <c r="U42" s="56">
        <f t="shared" si="3"/>
        <v>1.7175721449910539</v>
      </c>
      <c r="V42" s="116">
        <f t="shared" si="4"/>
        <v>4.1153286568730881E-13</v>
      </c>
      <c r="W42" s="116">
        <f t="shared" si="5"/>
        <v>2.5836005853346884E-13</v>
      </c>
      <c r="X42" s="116">
        <f t="shared" si="6"/>
        <v>-9.8440218815054167E-17</v>
      </c>
      <c r="Y42" s="117">
        <f t="shared" si="13"/>
        <v>6.6979448400196263E-13</v>
      </c>
      <c r="Z42" s="116">
        <f t="shared" si="7"/>
        <v>6.0788240657917477E-13</v>
      </c>
      <c r="AA42" s="116">
        <f t="shared" si="8"/>
        <v>2.5846928246560138E-13</v>
      </c>
      <c r="AB42" s="116">
        <f t="shared" si="9"/>
        <v>-1.7445223848034703E-16</v>
      </c>
      <c r="AC42" s="117">
        <f t="shared" si="14"/>
        <v>8.6617723680629584E-13</v>
      </c>
      <c r="AD42" s="107">
        <f>Y42/AC42</f>
        <v>0.7732764791552118</v>
      </c>
      <c r="AE42" s="107">
        <f t="shared" si="10"/>
        <v>3.411235295507129</v>
      </c>
      <c r="AF42" s="107">
        <f t="shared" si="16"/>
        <v>0.77323394502279363</v>
      </c>
      <c r="AG42" s="107">
        <f t="shared" si="17"/>
        <v>3.4117261543161139</v>
      </c>
    </row>
    <row r="43" spans="2:33">
      <c r="B43" s="23"/>
      <c r="C43" s="23"/>
      <c r="M43" s="51"/>
      <c r="O43" s="52">
        <f t="shared" si="18"/>
        <v>1.7261356071965512E-9</v>
      </c>
      <c r="P43" s="52">
        <f t="shared" si="11"/>
        <v>1.2600118610348366E-10</v>
      </c>
      <c r="Q43" s="52">
        <f t="shared" si="0"/>
        <v>9.9552042163450302E-12</v>
      </c>
      <c r="R43" s="52">
        <f t="shared" si="1"/>
        <v>3.9682166133686589</v>
      </c>
      <c r="S43" s="52">
        <f t="shared" si="2"/>
        <v>9.9552042163450304E-6</v>
      </c>
      <c r="T43" s="52">
        <f t="shared" si="12"/>
        <v>6.9045424287862048E-6</v>
      </c>
      <c r="U43" s="56">
        <f t="shared" si="3"/>
        <v>1.6118345725945766</v>
      </c>
      <c r="V43" s="116">
        <f t="shared" si="4"/>
        <v>3.7412142694207224E-13</v>
      </c>
      <c r="W43" s="116">
        <f t="shared" si="5"/>
        <v>2.4331752431765279E-13</v>
      </c>
      <c r="X43" s="116">
        <f t="shared" si="6"/>
        <v>-1.0745077809191807E-16</v>
      </c>
      <c r="Y43" s="117">
        <f t="shared" si="13"/>
        <v>6.1733150048163309E-13</v>
      </c>
      <c r="Z43" s="116">
        <f t="shared" si="7"/>
        <v>5.7047096784278264E-13</v>
      </c>
      <c r="AA43" s="116">
        <f t="shared" si="8"/>
        <v>2.434372755523117E-13</v>
      </c>
      <c r="AB43" s="116">
        <f t="shared" si="9"/>
        <v>-1.904204296803485E-16</v>
      </c>
      <c r="AC43" s="117">
        <f t="shared" si="14"/>
        <v>8.1371782296541403E-13</v>
      </c>
      <c r="AD43" s="107">
        <f t="shared" si="15"/>
        <v>0.75865549832975943</v>
      </c>
      <c r="AE43" s="107">
        <f t="shared" si="10"/>
        <v>3.144043514495638</v>
      </c>
      <c r="AF43" s="107">
        <f t="shared" si="16"/>
        <v>0.75860950056542387</v>
      </c>
      <c r="AG43" s="107">
        <f t="shared" si="17"/>
        <v>3.1445799277862214</v>
      </c>
    </row>
    <row r="44" spans="2:33" ht="15.75" thickBot="1">
      <c r="B44" s="4"/>
      <c r="C44" s="50"/>
      <c r="D44" s="47" t="s">
        <v>64</v>
      </c>
      <c r="E44" s="47" t="s">
        <v>65</v>
      </c>
      <c r="F44" s="47" t="s">
        <v>66</v>
      </c>
      <c r="G44" s="49" t="s">
        <v>67</v>
      </c>
      <c r="M44" s="51"/>
      <c r="O44" s="52">
        <f t="shared" si="18"/>
        <v>1.8987491679162064E-9</v>
      </c>
      <c r="P44" s="52">
        <f t="shared" si="11"/>
        <v>1.1454653282134878E-10</v>
      </c>
      <c r="Q44" s="52">
        <f t="shared" si="0"/>
        <v>1.204579710177749E-11</v>
      </c>
      <c r="R44" s="52">
        <f t="shared" si="1"/>
        <v>4.3650382747055243</v>
      </c>
      <c r="S44" s="52">
        <f t="shared" si="2"/>
        <v>1.2045797101777491E-5</v>
      </c>
      <c r="T44" s="52">
        <f t="shared" si="12"/>
        <v>7.5949966716648256E-6</v>
      </c>
      <c r="U44" s="56">
        <f t="shared" si="3"/>
        <v>1.5126070477575537</v>
      </c>
      <c r="V44" s="116">
        <f t="shared" si="4"/>
        <v>3.4011113016568052E-13</v>
      </c>
      <c r="W44" s="116">
        <f t="shared" si="5"/>
        <v>2.2915530442703794E-13</v>
      </c>
      <c r="X44" s="116">
        <f t="shared" si="6"/>
        <v>-1.1728662174090878E-16</v>
      </c>
      <c r="Y44" s="117">
        <f t="shared" si="13"/>
        <v>5.6914914797097752E-13</v>
      </c>
      <c r="Z44" s="116">
        <f t="shared" si="7"/>
        <v>5.3646067107707565E-13</v>
      </c>
      <c r="AA44" s="116">
        <f t="shared" si="8"/>
        <v>2.2928659803199332E-13</v>
      </c>
      <c r="AB44" s="116">
        <f t="shared" si="9"/>
        <v>-2.078511603569318E-16</v>
      </c>
      <c r="AC44" s="117">
        <f t="shared" si="14"/>
        <v>7.6553941794871205E-13</v>
      </c>
      <c r="AD44" s="107">
        <f t="shared" si="15"/>
        <v>0.74346158359295367</v>
      </c>
      <c r="AE44" s="107">
        <f t="shared" si="10"/>
        <v>2.8986528081958931</v>
      </c>
      <c r="AF44" s="107">
        <f t="shared" si="16"/>
        <v>0.74341234003786483</v>
      </c>
      <c r="AG44" s="107">
        <f t="shared" si="17"/>
        <v>2.8992389187380123</v>
      </c>
    </row>
    <row r="45" spans="2:33">
      <c r="C45" s="44" t="s">
        <v>60</v>
      </c>
      <c r="D45" s="48">
        <f>PI()*$D$30^2*$D$29*($D$36*(E22*$I$33^E21)+$I$32*(F19+F22*$I$33^F21)+($I$31/(2*$D$30))*(G19+G22*$I$33^G21))</f>
        <v>1.2915578987665273E-12</v>
      </c>
      <c r="E45" s="48">
        <f>PI()*$D$30^2*$D$29*($D$36^$H$16*$I$32^$H$17*($I$31/(2*$D$30))^H18*(H19+H22*$I$33^$H$21)+$D$36^$I$16*$I$32^$I$17*($I$31/(2*$D$30))^I18*(I19+I22*$I$33^$I$21)+$D$36^$J$16*$I$32^$J$17*($I$31/(2*$D$30))^J18*(J19+J22*$I$33^$J$21))</f>
        <v>5.3131578765068247E-13</v>
      </c>
      <c r="F45" s="48">
        <f>PI()*$D$30^2*$D$29*($D$36^$K$16*$I$32^$K$17*($I$31/(2*$D$30))^K18*(K19+K22*$I$33^$K$21))</f>
        <v>-3.442290399970557E-17</v>
      </c>
      <c r="G45" s="46">
        <f>D45+E45+F45</f>
        <v>1.8228392635132101E-12</v>
      </c>
      <c r="M45" s="51"/>
      <c r="O45" s="52">
        <f t="shared" si="18"/>
        <v>2.0886240847078271E-9</v>
      </c>
      <c r="P45" s="52">
        <f t="shared" si="11"/>
        <v>1.0413321165577162E-10</v>
      </c>
      <c r="Q45" s="52">
        <f t="shared" si="0"/>
        <v>1.4575414493150763E-11</v>
      </c>
      <c r="R45" s="52">
        <f t="shared" si="1"/>
        <v>4.8015421021760769</v>
      </c>
      <c r="S45" s="52">
        <f t="shared" si="2"/>
        <v>1.4575414493150764E-5</v>
      </c>
      <c r="T45" s="52">
        <f t="shared" si="12"/>
        <v>8.3544963388313072E-6</v>
      </c>
      <c r="U45" s="56">
        <f t="shared" si="3"/>
        <v>1.4194888874947715</v>
      </c>
      <c r="V45" s="116">
        <f t="shared" si="4"/>
        <v>3.0919280207110356E-13</v>
      </c>
      <c r="W45" s="116">
        <f t="shared" si="5"/>
        <v>2.1582193661003355E-13</v>
      </c>
      <c r="X45" s="116">
        <f t="shared" si="6"/>
        <v>-1.2802341559261197E-16</v>
      </c>
      <c r="Y45" s="117">
        <f t="shared" si="13"/>
        <v>5.2488671526554451E-13</v>
      </c>
      <c r="Z45" s="116">
        <f t="shared" si="7"/>
        <v>5.0554234299540704E-13</v>
      </c>
      <c r="AA45" s="116">
        <f t="shared" si="8"/>
        <v>2.1596588559548367E-13</v>
      </c>
      <c r="AB45" s="116">
        <f t="shared" si="9"/>
        <v>-2.2687852279149399E-16</v>
      </c>
      <c r="AC45" s="117">
        <f t="shared" si="14"/>
        <v>7.2128135006809922E-13</v>
      </c>
      <c r="AD45" s="107">
        <f t="shared" si="15"/>
        <v>0.7277142480059795</v>
      </c>
      <c r="AE45" s="107">
        <f t="shared" si="10"/>
        <v>2.6732260895289479</v>
      </c>
      <c r="AF45" s="107">
        <f t="shared" si="16"/>
        <v>0.72766214775309013</v>
      </c>
      <c r="AG45" s="107">
        <f t="shared" si="17"/>
        <v>2.6738664145747943</v>
      </c>
    </row>
    <row r="46" spans="2:33">
      <c r="C46" s="45" t="s">
        <v>61</v>
      </c>
      <c r="D46" s="48">
        <f>PI()*$D$30^2*$D$29*($D$36*(E20+E23*$I$33^E21)+$I$32*(F20+F23*$I$33^F21)+($I$31/(2*$D$30))*(G20+G23*$I$33^G21))</f>
        <v>1.4879074396202883E-12</v>
      </c>
      <c r="E46" s="48">
        <f>PI()*$D$30^2*$D$29*($D$36^$H$16*$I$32^$H$17*($I$31/(2*$D$30))^H18*(H20+H23*$I$33^$H$21)+$D$36^$I$16*$I$32^$I$17*($I$31/(2*$D$30))^I18*(I20+I23*$I$33^$I$21)+$D$36^$J$16*$I$32^$J$17*($I$31/(2*$D$30))^J18*(J20+J23*$I$33^$J$21))</f>
        <v>5.3135199986581357E-13</v>
      </c>
      <c r="F46" s="48">
        <f>PI()*$D$30^2*$D$29*($D$36^$K$16*$I$32^$K$17*($I$31/(2*$D$30))^K18*(K20+K23*$I$33^$K$21))</f>
        <v>-6.1003040525793494E-17</v>
      </c>
      <c r="G46" s="46">
        <f>D46+E46+F46</f>
        <v>2.0191984364455762E-12</v>
      </c>
      <c r="M46" s="51"/>
      <c r="O46" s="52">
        <f t="shared" si="18"/>
        <v>2.2974864931786098E-9</v>
      </c>
      <c r="P46" s="52">
        <f t="shared" si="11"/>
        <v>9.4666556050701464E-11</v>
      </c>
      <c r="Q46" s="52">
        <f t="shared" si="0"/>
        <v>1.7636251536712422E-11</v>
      </c>
      <c r="R46" s="52">
        <f t="shared" si="1"/>
        <v>5.2816963123936853</v>
      </c>
      <c r="S46" s="52">
        <f t="shared" si="2"/>
        <v>1.7636251536712424E-5</v>
      </c>
      <c r="T46" s="52">
        <f t="shared" si="12"/>
        <v>9.1899459727144386E-6</v>
      </c>
      <c r="U46" s="56">
        <f t="shared" si="3"/>
        <v>1.3321040969723112</v>
      </c>
      <c r="V46" s="116">
        <f t="shared" si="4"/>
        <v>2.810853805356242E-13</v>
      </c>
      <c r="W46" s="116">
        <f t="shared" si="5"/>
        <v>2.032689820229069E-13</v>
      </c>
      <c r="X46" s="116">
        <f t="shared" si="6"/>
        <v>-1.3974377441409009E-16</v>
      </c>
      <c r="Y46" s="117">
        <f t="shared" si="13"/>
        <v>4.8421461878411691E-13</v>
      </c>
      <c r="Z46" s="116">
        <f t="shared" si="7"/>
        <v>4.7743492147552198E-13</v>
      </c>
      <c r="AA46" s="116">
        <f t="shared" si="8"/>
        <v>2.0342680680260213E-13</v>
      </c>
      <c r="AB46" s="116">
        <f t="shared" si="9"/>
        <v>-2.4764892392236856E-16</v>
      </c>
      <c r="AC46" s="117">
        <f t="shared" si="14"/>
        <v>6.806140793542017E-13</v>
      </c>
      <c r="AD46" s="107">
        <f t="shared" si="15"/>
        <v>0.71143785218719291</v>
      </c>
      <c r="AE46" s="107">
        <f t="shared" si="10"/>
        <v>2.4660848030991978</v>
      </c>
      <c r="AF46" s="107">
        <f t="shared" si="16"/>
        <v>0.71138349789587407</v>
      </c>
      <c r="AG46" s="107">
        <f t="shared" si="17"/>
        <v>2.466784267806565</v>
      </c>
    </row>
    <row r="47" spans="2:33">
      <c r="C47" s="124" t="s">
        <v>130</v>
      </c>
      <c r="D47" s="133">
        <f>G45/G46</f>
        <v>0.90275390006837575</v>
      </c>
      <c r="E47" s="134"/>
      <c r="F47" s="134"/>
      <c r="G47" s="135"/>
      <c r="M47" s="51"/>
      <c r="O47" s="52">
        <f t="shared" si="18"/>
        <v>2.5272351424964711E-9</v>
      </c>
      <c r="P47" s="52">
        <f t="shared" si="11"/>
        <v>8.6060505500637687E-11</v>
      </c>
      <c r="Q47" s="52">
        <f t="shared" si="0"/>
        <v>2.1339864359422038E-11</v>
      </c>
      <c r="R47" s="52">
        <f t="shared" si="1"/>
        <v>5.8098659436330546</v>
      </c>
      <c r="S47" s="52">
        <f t="shared" si="2"/>
        <v>2.133986435942204E-5</v>
      </c>
      <c r="T47" s="52">
        <f t="shared" si="12"/>
        <v>1.0108940569985884E-5</v>
      </c>
      <c r="U47" s="56">
        <f t="shared" si="3"/>
        <v>1.2500998539630386</v>
      </c>
      <c r="V47" s="116">
        <f t="shared" si="4"/>
        <v>2.5553335998583617E-13</v>
      </c>
      <c r="W47" s="116">
        <f t="shared" si="5"/>
        <v>1.9145084887819808E-13</v>
      </c>
      <c r="X47" s="116">
        <f t="shared" si="6"/>
        <v>-1.5253790180157561E-16</v>
      </c>
      <c r="Y47" s="117">
        <f t="shared" si="13"/>
        <v>4.4683167096223268E-13</v>
      </c>
      <c r="Z47" s="116">
        <f t="shared" si="7"/>
        <v>4.5188290094457321E-13</v>
      </c>
      <c r="AA47" s="116">
        <f t="shared" si="8"/>
        <v>1.9162388764623355E-13</v>
      </c>
      <c r="AB47" s="116">
        <f t="shared" si="9"/>
        <v>-2.7032221933979232E-16</v>
      </c>
      <c r="AC47" s="117">
        <f t="shared" si="14"/>
        <v>6.4323646637146696E-13</v>
      </c>
      <c r="AD47" s="107">
        <f t="shared" si="15"/>
        <v>0.69466159697511431</v>
      </c>
      <c r="AE47" s="107">
        <f t="shared" si="10"/>
        <v>2.2756950132368212</v>
      </c>
      <c r="AF47" s="107">
        <f t="shared" si="16"/>
        <v>0.69460585337498593</v>
      </c>
      <c r="AG47" s="107">
        <f t="shared" si="17"/>
        <v>2.2764589869944438</v>
      </c>
    </row>
    <row r="48" spans="2:33" ht="15.75" thickBot="1">
      <c r="C48" s="125" t="s">
        <v>131</v>
      </c>
      <c r="D48" s="133">
        <f>G45/(PI()*$D$29*$D$30^2*$D$36)</f>
        <v>9.2836441360037565</v>
      </c>
      <c r="E48" s="134"/>
      <c r="F48" s="134"/>
      <c r="G48" s="135"/>
      <c r="M48" s="51"/>
      <c r="O48" s="52">
        <f t="shared" si="18"/>
        <v>2.7799586567461186E-9</v>
      </c>
      <c r="P48" s="52">
        <f t="shared" si="11"/>
        <v>7.8236823182397888E-11</v>
      </c>
      <c r="Q48" s="52">
        <f t="shared" si="0"/>
        <v>2.5821235874900672E-11</v>
      </c>
      <c r="R48" s="52">
        <f t="shared" si="1"/>
        <v>6.3908525379963601</v>
      </c>
      <c r="S48" s="52">
        <f t="shared" si="2"/>
        <v>2.5821235874900672E-5</v>
      </c>
      <c r="T48" s="52">
        <f t="shared" si="12"/>
        <v>1.1119834626984475E-5</v>
      </c>
      <c r="U48" s="56">
        <f t="shared" si="3"/>
        <v>1.173145087516873</v>
      </c>
      <c r="V48" s="116">
        <f t="shared" si="4"/>
        <v>2.3230446921890072E-13</v>
      </c>
      <c r="W48" s="116">
        <f t="shared" si="5"/>
        <v>1.8032462651796016E-13</v>
      </c>
      <c r="X48" s="116">
        <f t="shared" si="6"/>
        <v>-1.6650428925400512E-16</v>
      </c>
      <c r="Y48" s="117">
        <f t="shared" si="13"/>
        <v>4.1246259144760686E-13</v>
      </c>
      <c r="Z48" s="116">
        <f t="shared" si="7"/>
        <v>4.2865401020039719E-13</v>
      </c>
      <c r="AA48" s="116">
        <f t="shared" si="8"/>
        <v>1.8051434663013704E-13</v>
      </c>
      <c r="AB48" s="116">
        <f t="shared" si="9"/>
        <v>-2.9507295215904489E-16</v>
      </c>
      <c r="AC48" s="117">
        <f t="shared" si="14"/>
        <v>6.0887328387837517E-13</v>
      </c>
      <c r="AD48" s="107">
        <f t="shared" si="15"/>
        <v>0.67741942760293272</v>
      </c>
      <c r="AE48" s="107">
        <f t="shared" si="10"/>
        <v>2.100654728620146</v>
      </c>
      <c r="AF48" s="107">
        <f t="shared" si="16"/>
        <v>0.67736347649161077</v>
      </c>
      <c r="AG48" s="107">
        <f t="shared" si="17"/>
        <v>2.1014890645114352</v>
      </c>
    </row>
    <row r="49" spans="2:33">
      <c r="M49" s="51"/>
      <c r="O49" s="52">
        <f t="shared" si="18"/>
        <v>3.0579545224207309E-9</v>
      </c>
      <c r="P49" s="52">
        <f t="shared" si="11"/>
        <v>7.1124384711270798E-11</v>
      </c>
      <c r="Q49" s="52">
        <f t="shared" si="0"/>
        <v>3.1243695408629821E-11</v>
      </c>
      <c r="R49" s="52">
        <f t="shared" si="1"/>
        <v>7.0299377917959971</v>
      </c>
      <c r="S49" s="52">
        <f t="shared" si="2"/>
        <v>3.1243695408629822E-5</v>
      </c>
      <c r="T49" s="52">
        <f t="shared" si="12"/>
        <v>1.2231818089682923E-5</v>
      </c>
      <c r="U49" s="56">
        <f t="shared" si="3"/>
        <v>1.100929145237266</v>
      </c>
      <c r="V49" s="116">
        <f t="shared" si="4"/>
        <v>2.1118756057118532E-13</v>
      </c>
      <c r="W49" s="116">
        <f t="shared" si="5"/>
        <v>1.6984992931075678E-13</v>
      </c>
      <c r="X49" s="116">
        <f t="shared" si="6"/>
        <v>-1.8175047993882227E-16</v>
      </c>
      <c r="Y49" s="117">
        <f t="shared" si="13"/>
        <v>3.8085573940200329E-13</v>
      </c>
      <c r="Z49" s="116">
        <f t="shared" si="7"/>
        <v>4.0753710158017729E-13</v>
      </c>
      <c r="AA49" s="116">
        <f t="shared" si="8"/>
        <v>1.7005793976808615E-13</v>
      </c>
      <c r="AB49" s="116">
        <f t="shared" si="9"/>
        <v>-3.220917065389144E-16</v>
      </c>
      <c r="AC49" s="117">
        <f t="shared" si="14"/>
        <v>5.7727294964172458E-13</v>
      </c>
      <c r="AD49" s="107">
        <f t="shared" si="15"/>
        <v>0.65974984561181227</v>
      </c>
      <c r="AE49" s="107">
        <f t="shared" si="10"/>
        <v>1.939682352983922</v>
      </c>
      <c r="AF49" s="107">
        <f t="shared" si="16"/>
        <v>0.65969524756822484</v>
      </c>
      <c r="AG49" s="107">
        <f t="shared" si="17"/>
        <v>1.9405934306416324</v>
      </c>
    </row>
    <row r="50" spans="2:33">
      <c r="M50" s="51"/>
      <c r="O50" s="52">
        <f t="shared" si="18"/>
        <v>3.363749974662804E-9</v>
      </c>
      <c r="P50" s="52">
        <f t="shared" si="11"/>
        <v>6.4658531555700722E-11</v>
      </c>
      <c r="Q50" s="52">
        <f t="shared" si="0"/>
        <v>3.7804871444442084E-11</v>
      </c>
      <c r="R50" s="52">
        <f t="shared" si="1"/>
        <v>7.7329315709755972</v>
      </c>
      <c r="S50" s="52">
        <f t="shared" si="2"/>
        <v>3.7804871444442086E-5</v>
      </c>
      <c r="T50" s="52">
        <f t="shared" si="12"/>
        <v>1.3454999898651216E-5</v>
      </c>
      <c r="U50" s="56">
        <f t="shared" si="3"/>
        <v>1.0331605439408453</v>
      </c>
      <c r="V50" s="116">
        <f t="shared" si="4"/>
        <v>1.919906912713333E-13</v>
      </c>
      <c r="W50" s="116">
        <f t="shared" si="5"/>
        <v>1.5998874980783524E-13</v>
      </c>
      <c r="X50" s="116">
        <f t="shared" si="6"/>
        <v>-1.9839390318037021E-16</v>
      </c>
      <c r="Y50" s="117">
        <f t="shared" si="13"/>
        <v>3.5178104717598821E-13</v>
      </c>
      <c r="Z50" s="116">
        <f t="shared" si="7"/>
        <v>3.8834023231354219E-13</v>
      </c>
      <c r="AA50" s="116">
        <f t="shared" si="8"/>
        <v>1.6021681494928894E-13</v>
      </c>
      <c r="AB50" s="116">
        <f t="shared" si="9"/>
        <v>-3.5158658653221108E-16</v>
      </c>
      <c r="AC50" s="117">
        <f t="shared" si="14"/>
        <v>5.4820546067629894E-13</v>
      </c>
      <c r="AD50" s="107">
        <f t="shared" si="15"/>
        <v>0.64169562766122423</v>
      </c>
      <c r="AE50" s="107">
        <f t="shared" si="10"/>
        <v>1.7916061614112564</v>
      </c>
      <c r="AF50" s="107">
        <f t="shared" si="16"/>
        <v>0.6416443906022492</v>
      </c>
      <c r="AG50" s="107">
        <f t="shared" si="17"/>
        <v>1.7926009335322721</v>
      </c>
    </row>
    <row r="51" spans="2:33">
      <c r="M51" s="51"/>
      <c r="O51" s="52">
        <f t="shared" si="18"/>
        <v>3.7001249721290846E-9</v>
      </c>
      <c r="P51" s="52">
        <f t="shared" si="11"/>
        <v>5.8780483232455204E-11</v>
      </c>
      <c r="Q51" s="52">
        <f t="shared" si="0"/>
        <v>4.5743894447774922E-11</v>
      </c>
      <c r="R51" s="52">
        <f t="shared" si="1"/>
        <v>8.5062247280731569</v>
      </c>
      <c r="S51" s="52">
        <f t="shared" si="2"/>
        <v>4.5743894447774926E-5</v>
      </c>
      <c r="T51" s="52">
        <f t="shared" si="12"/>
        <v>1.4800499888516337E-5</v>
      </c>
      <c r="U51" s="56">
        <f t="shared" si="3"/>
        <v>0.96956579884742822</v>
      </c>
      <c r="V51" s="116">
        <f t="shared" si="4"/>
        <v>1.7453937956749242E-13</v>
      </c>
      <c r="W51" s="116">
        <f t="shared" si="5"/>
        <v>1.5070532062835218E-13</v>
      </c>
      <c r="X51" s="116">
        <f t="shared" si="6"/>
        <v>-2.1656278626978661E-16</v>
      </c>
      <c r="Y51" s="117">
        <f t="shared" si="13"/>
        <v>3.2502813740957485E-13</v>
      </c>
      <c r="Z51" s="116">
        <f t="shared" si="7"/>
        <v>3.7088892064983013E-13</v>
      </c>
      <c r="AA51" s="116">
        <f t="shared" si="8"/>
        <v>1.5095537515043257E-13</v>
      </c>
      <c r="AB51" s="116">
        <f t="shared" si="9"/>
        <v>-3.8378483196268235E-16</v>
      </c>
      <c r="AC51" s="117">
        <f t="shared" si="14"/>
        <v>5.2146051096829998E-13</v>
      </c>
      <c r="AD51" s="107">
        <f t="shared" si="15"/>
        <v>0.62330345361344841</v>
      </c>
      <c r="AE51" s="107">
        <f t="shared" si="10"/>
        <v>1.6553547108059401</v>
      </c>
      <c r="AF51" s="107">
        <f t="shared" si="16"/>
        <v>0.62325810822090089</v>
      </c>
      <c r="AG51" s="107">
        <f t="shared" si="17"/>
        <v>1.6564407536122978</v>
      </c>
    </row>
    <row r="52" spans="2:33">
      <c r="M52" s="51"/>
      <c r="O52" s="52">
        <f t="shared" si="18"/>
        <v>4.0701374693419934E-9</v>
      </c>
      <c r="P52" s="52">
        <f t="shared" si="11"/>
        <v>5.3436802938595631E-11</v>
      </c>
      <c r="Q52" s="52">
        <f t="shared" si="0"/>
        <v>5.5350112281807673E-11</v>
      </c>
      <c r="R52" s="52">
        <f t="shared" si="1"/>
        <v>9.3568472008804751</v>
      </c>
      <c r="S52" s="52">
        <f t="shared" si="2"/>
        <v>5.5350112281807675E-5</v>
      </c>
      <c r="T52" s="52">
        <f t="shared" si="12"/>
        <v>1.6280549877367974E-5</v>
      </c>
      <c r="U52" s="56">
        <f t="shared" si="3"/>
        <v>0.90988832680526377</v>
      </c>
      <c r="V52" s="116">
        <f t="shared" si="4"/>
        <v>1.5867501981400255E-13</v>
      </c>
      <c r="W52" s="116">
        <f t="shared" si="5"/>
        <v>1.4196598457623711E-13</v>
      </c>
      <c r="X52" s="116">
        <f t="shared" si="6"/>
        <v>-2.3639715081841876E-16</v>
      </c>
      <c r="Y52" s="117">
        <f t="shared" si="13"/>
        <v>3.0040460723942125E-13</v>
      </c>
      <c r="Z52" s="116">
        <f t="shared" si="7"/>
        <v>3.5502456094481946E-13</v>
      </c>
      <c r="AA52" s="116">
        <f t="shared" si="8"/>
        <v>1.4224015000843909E-13</v>
      </c>
      <c r="AB52" s="116">
        <f t="shared" si="9"/>
        <v>-4.1893458412693672E-16</v>
      </c>
      <c r="AC52" s="117">
        <f t="shared" si="14"/>
        <v>4.9684577636913157E-13</v>
      </c>
      <c r="AD52" s="107">
        <f t="shared" si="15"/>
        <v>0.60462344962400494</v>
      </c>
      <c r="AE52" s="107">
        <f t="shared" si="10"/>
        <v>1.5299481014314646</v>
      </c>
      <c r="AF52" s="107">
        <f t="shared" si="16"/>
        <v>0.60458713156626798</v>
      </c>
      <c r="AG52" s="107">
        <f t="shared" si="17"/>
        <v>1.5311336693807427</v>
      </c>
    </row>
    <row r="53" spans="2:33" ht="17.25" customHeight="1">
      <c r="B53" s="114"/>
      <c r="M53" s="51"/>
      <c r="O53" s="52">
        <f t="shared" si="18"/>
        <v>4.4771512162761934E-9</v>
      </c>
      <c r="P53" s="52">
        <f t="shared" si="11"/>
        <v>4.8578911762359664E-11</v>
      </c>
      <c r="Q53" s="52">
        <f t="shared" si="0"/>
        <v>6.6973635860987304E-11</v>
      </c>
      <c r="R53" s="52">
        <f t="shared" si="1"/>
        <v>10.292531920968521</v>
      </c>
      <c r="S53" s="52">
        <f t="shared" si="2"/>
        <v>6.6973635860987301E-5</v>
      </c>
      <c r="T53" s="52">
        <f t="shared" si="12"/>
        <v>1.7908604865104772E-5</v>
      </c>
      <c r="U53" s="56">
        <f t="shared" si="3"/>
        <v>0.85388741940441359</v>
      </c>
      <c r="V53" s="116">
        <f t="shared" si="4"/>
        <v>1.4425344215605243E-13</v>
      </c>
      <c r="W53" s="116">
        <f t="shared" si="5"/>
        <v>1.3373907252221454E-13</v>
      </c>
      <c r="X53" s="116">
        <f t="shared" si="6"/>
        <v>-2.5804990155986633E-16</v>
      </c>
      <c r="Y53" s="117">
        <f t="shared" si="13"/>
        <v>2.7773446477670712E-13</v>
      </c>
      <c r="Z53" s="116">
        <f t="shared" si="7"/>
        <v>3.4060298334543644E-13</v>
      </c>
      <c r="AA53" s="116">
        <f t="shared" si="8"/>
        <v>1.340396753000901E-13</v>
      </c>
      <c r="AB53" s="116">
        <f t="shared" si="9"/>
        <v>-4.5730681533051922E-16</v>
      </c>
      <c r="AC53" s="117">
        <f t="shared" si="14"/>
        <v>4.7418535183019604E-13</v>
      </c>
      <c r="AD53" s="107">
        <f t="shared" si="15"/>
        <v>0.58570865528584015</v>
      </c>
      <c r="AE53" s="107">
        <f t="shared" si="10"/>
        <v>1.4144900139582348</v>
      </c>
      <c r="AF53" s="107">
        <f t="shared" si="16"/>
        <v>0.58568519405890029</v>
      </c>
      <c r="AG53" s="107">
        <f t="shared" si="17"/>
        <v>1.4157840990233104</v>
      </c>
    </row>
    <row r="54" spans="2:33">
      <c r="M54" s="51"/>
      <c r="O54" s="52">
        <f t="shared" si="18"/>
        <v>4.9248663379038135E-9</v>
      </c>
      <c r="P54" s="52">
        <f t="shared" si="11"/>
        <v>4.4162647056690593E-11</v>
      </c>
      <c r="Q54" s="52">
        <f t="shared" si="0"/>
        <v>8.1038099391794659E-11</v>
      </c>
      <c r="R54" s="52">
        <f t="shared" si="1"/>
        <v>11.321785113065376</v>
      </c>
      <c r="S54" s="52">
        <f t="shared" si="2"/>
        <v>8.1038099391794659E-5</v>
      </c>
      <c r="T54" s="52">
        <f t="shared" si="12"/>
        <v>1.9699465351615253E-5</v>
      </c>
      <c r="U54" s="56">
        <f t="shared" si="3"/>
        <v>0.80133728217273326</v>
      </c>
      <c r="V54" s="116">
        <f t="shared" si="4"/>
        <v>1.3114360377517198E-13</v>
      </c>
      <c r="W54" s="116">
        <f t="shared" si="5"/>
        <v>1.2599478861396307E-13</v>
      </c>
      <c r="X54" s="116">
        <f t="shared" si="6"/>
        <v>-2.8168801625464951E-16</v>
      </c>
      <c r="Y54" s="117">
        <f t="shared" si="13"/>
        <v>2.568567043728804E-13</v>
      </c>
      <c r="Z54" s="116">
        <f t="shared" si="7"/>
        <v>3.2749314503531028E-13</v>
      </c>
      <c r="AA54" s="116">
        <f t="shared" si="8"/>
        <v>1.2632437990538557E-13</v>
      </c>
      <c r="AB54" s="116">
        <f t="shared" si="9"/>
        <v>-4.991974375944498E-16</v>
      </c>
      <c r="AC54" s="117">
        <f t="shared" si="14"/>
        <v>4.5331832750310142E-13</v>
      </c>
      <c r="AD54" s="107">
        <f t="shared" si="15"/>
        <v>0.56661442696936426</v>
      </c>
      <c r="AE54" s="107">
        <f t="shared" si="10"/>
        <v>1.3081604533516022</v>
      </c>
      <c r="AF54" s="107">
        <f t="shared" si="16"/>
        <v>0.56660844109083741</v>
      </c>
      <c r="AG54" s="107">
        <f t="shared" si="17"/>
        <v>1.309572849206132</v>
      </c>
    </row>
    <row r="55" spans="2:33">
      <c r="M55" s="51"/>
      <c r="O55" s="52">
        <f t="shared" si="18"/>
        <v>5.4173529716941953E-9</v>
      </c>
      <c r="P55" s="52">
        <f t="shared" si="11"/>
        <v>4.014786096062781E-11</v>
      </c>
      <c r="Q55" s="52">
        <f t="shared" si="0"/>
        <v>9.8056100264071549E-11</v>
      </c>
      <c r="R55" s="52">
        <f t="shared" si="1"/>
        <v>12.453963624371916</v>
      </c>
      <c r="S55" s="52">
        <f t="shared" si="2"/>
        <v>9.8056100264071552E-5</v>
      </c>
      <c r="T55" s="52">
        <f t="shared" si="12"/>
        <v>2.166941188677678E-5</v>
      </c>
      <c r="U55" s="56">
        <f t="shared" si="3"/>
        <v>0.7520261363875822</v>
      </c>
      <c r="V55" s="116">
        <f t="shared" si="4"/>
        <v>1.1922639986633236E-13</v>
      </c>
      <c r="W55" s="116">
        <f t="shared" si="5"/>
        <v>1.1870510240535227E-13</v>
      </c>
      <c r="X55" s="116">
        <f t="shared" si="6"/>
        <v>-3.0749384617277485E-16</v>
      </c>
      <c r="Y55" s="117">
        <f t="shared" si="13"/>
        <v>2.3762400842551186E-13</v>
      </c>
      <c r="Z55" s="116">
        <f t="shared" si="7"/>
        <v>3.1557594121194789E-13</v>
      </c>
      <c r="AA55" s="116">
        <f t="shared" si="8"/>
        <v>1.1906647986084142E-13</v>
      </c>
      <c r="AB55" s="116">
        <f t="shared" si="9"/>
        <v>-5.4492960732395902E-16</v>
      </c>
      <c r="AC55" s="117">
        <f t="shared" si="14"/>
        <v>4.3409749146546539E-13</v>
      </c>
      <c r="AD55" s="107">
        <f t="shared" si="15"/>
        <v>0.54739779219483475</v>
      </c>
      <c r="AE55" s="107">
        <f t="shared" si="10"/>
        <v>1.210209137223373</v>
      </c>
      <c r="AF55" s="107">
        <f t="shared" si="16"/>
        <v>0.54741479040620489</v>
      </c>
      <c r="AG55" s="107">
        <f t="shared" si="17"/>
        <v>1.2117505086847691</v>
      </c>
    </row>
    <row r="56" spans="2:33">
      <c r="M56" s="51"/>
      <c r="O56" s="52">
        <f t="shared" si="18"/>
        <v>5.9590882688636154E-9</v>
      </c>
      <c r="P56" s="52">
        <f t="shared" si="11"/>
        <v>3.6498055418752551E-11</v>
      </c>
      <c r="Q56" s="52">
        <f t="shared" si="0"/>
        <v>1.1864788131952662E-10</v>
      </c>
      <c r="R56" s="52">
        <f t="shared" si="1"/>
        <v>13.699359986809107</v>
      </c>
      <c r="S56" s="52">
        <f t="shared" si="2"/>
        <v>1.1864788131952663E-4</v>
      </c>
      <c r="T56" s="52">
        <f t="shared" si="12"/>
        <v>2.383635307545446E-5</v>
      </c>
      <c r="U56" s="56">
        <f t="shared" si="3"/>
        <v>0.70575538037611873</v>
      </c>
      <c r="V56" s="116">
        <f t="shared" si="4"/>
        <v>1.0839358362028423E-13</v>
      </c>
      <c r="W56" s="116">
        <f t="shared" si="5"/>
        <v>1.1184364752242524E-13</v>
      </c>
      <c r="X56" s="116">
        <f t="shared" si="6"/>
        <v>-3.356665375303687E-16</v>
      </c>
      <c r="Y56" s="117">
        <f t="shared" si="13"/>
        <v>2.199015646051791E-13</v>
      </c>
      <c r="Z56" s="116">
        <f t="shared" si="7"/>
        <v>3.0474312506916365E-13</v>
      </c>
      <c r="AA56" s="116">
        <f t="shared" si="8"/>
        <v>1.1223987913717078E-13</v>
      </c>
      <c r="AB56" s="116">
        <f t="shared" si="9"/>
        <v>-5.9485624432770133E-16</v>
      </c>
      <c r="AC56" s="117">
        <f t="shared" si="14"/>
        <v>4.163881479620067E-13</v>
      </c>
      <c r="AD56" s="107">
        <f t="shared" si="15"/>
        <v>0.5281167720106289</v>
      </c>
      <c r="AE56" s="107">
        <f t="shared" si="10"/>
        <v>1.1199494720177929</v>
      </c>
      <c r="AF56" s="107">
        <f t="shared" si="16"/>
        <v>0.52816326008067116</v>
      </c>
      <c r="AG56" s="107">
        <f t="shared" si="17"/>
        <v>1.1216314301133861</v>
      </c>
    </row>
    <row r="57" spans="2:33">
      <c r="M57" s="51"/>
      <c r="O57" s="52">
        <f t="shared" si="18"/>
        <v>6.5549970957499771E-9</v>
      </c>
      <c r="P57" s="52">
        <f t="shared" si="11"/>
        <v>3.3180050380684136E-11</v>
      </c>
      <c r="Q57" s="52">
        <f t="shared" si="0"/>
        <v>1.435639363966272E-10</v>
      </c>
      <c r="R57" s="52">
        <f t="shared" si="1"/>
        <v>15.069295985490019</v>
      </c>
      <c r="S57" s="52">
        <f t="shared" si="2"/>
        <v>1.4356393639662721E-4</v>
      </c>
      <c r="T57" s="52">
        <f t="shared" si="12"/>
        <v>2.6219988382999906E-5</v>
      </c>
      <c r="U57" s="56">
        <f t="shared" si="3"/>
        <v>0.66233880752237018</v>
      </c>
      <c r="V57" s="116">
        <f t="shared" si="4"/>
        <v>9.8546785493140957E-14</v>
      </c>
      <c r="W57" s="116">
        <f t="shared" si="5"/>
        <v>1.0538562650932212E-13</v>
      </c>
      <c r="X57" s="116">
        <f t="shared" si="6"/>
        <v>-3.6642358524487938E-16</v>
      </c>
      <c r="Y57" s="117">
        <f t="shared" si="13"/>
        <v>2.0356598841721821E-13</v>
      </c>
      <c r="Z57" s="116">
        <f t="shared" si="7"/>
        <v>2.9489632706677229E-13</v>
      </c>
      <c r="AA57" s="116">
        <f t="shared" si="8"/>
        <v>1.0582007680298972E-13</v>
      </c>
      <c r="AB57" s="116">
        <f t="shared" si="9"/>
        <v>-6.4936278532720871E-16</v>
      </c>
      <c r="AC57" s="117">
        <f t="shared" si="14"/>
        <v>4.000670410844348E-13</v>
      </c>
      <c r="AD57" s="107">
        <f t="shared" si="15"/>
        <v>0.50882968980755217</v>
      </c>
      <c r="AE57" s="107">
        <f t="shared" si="10"/>
        <v>1.0367530656636095</v>
      </c>
      <c r="AF57" s="107">
        <f t="shared" si="16"/>
        <v>0.50891328248515488</v>
      </c>
      <c r="AG57" s="107">
        <f t="shared" si="17"/>
        <v>1.038588248697438</v>
      </c>
    </row>
    <row r="58" spans="2:33">
      <c r="M58" s="51"/>
      <c r="O58" s="52">
        <f t="shared" si="18"/>
        <v>7.2104968053249753E-9</v>
      </c>
      <c r="P58" s="52">
        <f t="shared" si="11"/>
        <v>3.0163682164258303E-11</v>
      </c>
      <c r="Q58" s="52">
        <f t="shared" si="0"/>
        <v>1.7371236303991892E-10</v>
      </c>
      <c r="R58" s="52">
        <f t="shared" si="1"/>
        <v>16.576225584039022</v>
      </c>
      <c r="S58" s="52">
        <f t="shared" si="2"/>
        <v>1.7371236303991892E-4</v>
      </c>
      <c r="T58" s="52">
        <f t="shared" si="12"/>
        <v>2.8841987221299901E-5</v>
      </c>
      <c r="U58" s="56">
        <f t="shared" si="3"/>
        <v>0.62160187855543592</v>
      </c>
      <c r="V58" s="116">
        <f t="shared" si="4"/>
        <v>8.9596622968895063E-14</v>
      </c>
      <c r="W58" s="116">
        <f t="shared" si="5"/>
        <v>9.930772152185154E-14</v>
      </c>
      <c r="X58" s="116">
        <f t="shared" si="6"/>
        <v>-4.0000253145807471E-16</v>
      </c>
      <c r="Y58" s="117">
        <f t="shared" si="13"/>
        <v>1.8850434195928853E-13</v>
      </c>
      <c r="Z58" s="116">
        <f t="shared" si="7"/>
        <v>2.859461646932375E-13</v>
      </c>
      <c r="AA58" s="116">
        <f t="shared" si="8"/>
        <v>9.9784080262535714E-14</v>
      </c>
      <c r="AB58" s="116">
        <f t="shared" si="9"/>
        <v>-7.0887019401865761E-16</v>
      </c>
      <c r="AC58" s="117">
        <f t="shared" si="14"/>
        <v>3.8502137476175456E-13</v>
      </c>
      <c r="AD58" s="107">
        <f t="shared" si="15"/>
        <v>0.48959448569818281</v>
      </c>
      <c r="AE58" s="107">
        <f t="shared" si="10"/>
        <v>0.96004473014738401</v>
      </c>
      <c r="AF58" s="107">
        <f t="shared" si="16"/>
        <v>0.48972402333463844</v>
      </c>
      <c r="AG58" s="107">
        <f t="shared" si="17"/>
        <v>0.96204689115377084</v>
      </c>
    </row>
    <row r="59" spans="2:33">
      <c r="M59" s="51"/>
      <c r="O59" s="52">
        <f t="shared" si="18"/>
        <v>7.9315464858574736E-9</v>
      </c>
      <c r="P59" s="52">
        <f t="shared" si="11"/>
        <v>2.7421529240234816E-11</v>
      </c>
      <c r="Q59" s="52">
        <f t="shared" si="0"/>
        <v>2.1019195927830194E-10</v>
      </c>
      <c r="R59" s="52">
        <f t="shared" si="1"/>
        <v>18.233848142442927</v>
      </c>
      <c r="S59" s="52">
        <f t="shared" si="2"/>
        <v>2.1019195927830196E-4</v>
      </c>
      <c r="T59" s="52">
        <f t="shared" si="12"/>
        <v>3.1726185943429891E-5</v>
      </c>
      <c r="U59" s="56">
        <f t="shared" si="3"/>
        <v>0.58338104606624619</v>
      </c>
      <c r="V59" s="116">
        <f t="shared" si="4"/>
        <v>8.1461892868718356E-14</v>
      </c>
      <c r="W59" s="116">
        <f t="shared" si="5"/>
        <v>9.3588010560050159E-14</v>
      </c>
      <c r="X59" s="116">
        <f t="shared" si="6"/>
        <v>-4.3666282246669445E-16</v>
      </c>
      <c r="Y59" s="117">
        <f t="shared" si="13"/>
        <v>1.7461324060630183E-13</v>
      </c>
      <c r="Z59" s="116">
        <f t="shared" si="7"/>
        <v>2.77811434775133E-13</v>
      </c>
      <c r="AA59" s="116">
        <f t="shared" si="8"/>
        <v>9.4110324281044124E-14</v>
      </c>
      <c r="AB59" s="116">
        <f t="shared" si="9"/>
        <v>-7.7383825185902299E-16</v>
      </c>
      <c r="AC59" s="117">
        <f t="shared" si="14"/>
        <v>3.711479208043181E-13</v>
      </c>
      <c r="AD59" s="107">
        <f t="shared" si="15"/>
        <v>0.47046805550707615</v>
      </c>
      <c r="AE59" s="107">
        <f t="shared" si="10"/>
        <v>0.88929793189719686</v>
      </c>
      <c r="AF59" s="107">
        <f t="shared" si="16"/>
        <v>0.47065372485265661</v>
      </c>
      <c r="AG59" s="107">
        <f t="shared" si="17"/>
        <v>0.89148203287188621</v>
      </c>
    </row>
    <row r="60" spans="2:33">
      <c r="M60" s="51"/>
      <c r="O60" s="52">
        <f t="shared" si="18"/>
        <v>8.7247011344432211E-9</v>
      </c>
      <c r="P60" s="52">
        <f t="shared" si="11"/>
        <v>2.4928662945668017E-11</v>
      </c>
      <c r="Q60" s="52">
        <f t="shared" si="0"/>
        <v>2.543322707267454E-10</v>
      </c>
      <c r="R60" s="52">
        <f t="shared" si="1"/>
        <v>20.057232956687219</v>
      </c>
      <c r="S60" s="52">
        <f t="shared" si="2"/>
        <v>2.543322707267454E-4</v>
      </c>
      <c r="T60" s="52">
        <f t="shared" si="12"/>
        <v>3.4898804537772886E-5</v>
      </c>
      <c r="U60" s="56">
        <f t="shared" si="3"/>
        <v>0.54752312959740335</v>
      </c>
      <c r="V60" s="116">
        <f t="shared" si="4"/>
        <v>7.4068839042175061E-14</v>
      </c>
      <c r="W60" s="116">
        <f t="shared" si="5"/>
        <v>8.8205888953930308E-14</v>
      </c>
      <c r="X60" s="116">
        <f t="shared" si="6"/>
        <v>-4.7668783900797019E-16</v>
      </c>
      <c r="Y60" s="117">
        <f t="shared" si="13"/>
        <v>1.617980401570974E-13</v>
      </c>
      <c r="Z60" s="116">
        <f t="shared" si="7"/>
        <v>2.7041838116854871E-13</v>
      </c>
      <c r="AA60" s="116">
        <f t="shared" si="8"/>
        <v>8.877859553651572E-14</v>
      </c>
      <c r="AB60" s="116">
        <f t="shared" si="9"/>
        <v>-8.4476915606553264E-16</v>
      </c>
      <c r="AC60" s="117">
        <f t="shared" si="14"/>
        <v>3.5835220754899889E-13</v>
      </c>
      <c r="AD60" s="107">
        <f t="shared" si="15"/>
        <v>0.45150563258348037</v>
      </c>
      <c r="AE60" s="107">
        <f t="shared" si="10"/>
        <v>0.82403065195465719</v>
      </c>
      <c r="AF60" s="107">
        <f t="shared" si="16"/>
        <v>0.45175909125394886</v>
      </c>
      <c r="AG60" s="107">
        <f t="shared" si="17"/>
        <v>0.82641296525352359</v>
      </c>
    </row>
    <row r="61" spans="2:33">
      <c r="M61" s="51"/>
      <c r="O61" s="52">
        <f t="shared" si="18"/>
        <v>9.5971712478875435E-9</v>
      </c>
      <c r="P61" s="52">
        <f t="shared" si="11"/>
        <v>2.2662420859698194E-11</v>
      </c>
      <c r="Q61" s="52">
        <f t="shared" si="0"/>
        <v>3.0774204757936192E-10</v>
      </c>
      <c r="R61" s="52">
        <f t="shared" si="1"/>
        <v>22.062956252355942</v>
      </c>
      <c r="S61" s="52">
        <f t="shared" si="2"/>
        <v>3.0774204757936195E-4</v>
      </c>
      <c r="T61" s="52">
        <f t="shared" si="12"/>
        <v>3.8388684991550175E-5</v>
      </c>
      <c r="U61" s="56">
        <f t="shared" si="3"/>
        <v>0.51388474008010421</v>
      </c>
      <c r="V61" s="116">
        <f t="shared" si="4"/>
        <v>6.7350488998098068E-14</v>
      </c>
      <c r="W61" s="116">
        <f t="shared" si="5"/>
        <v>8.3141995838898479E-14</v>
      </c>
      <c r="X61" s="116">
        <f t="shared" si="6"/>
        <v>-5.2038711628313787E-16</v>
      </c>
      <c r="Y61" s="117">
        <f t="shared" si="13"/>
        <v>1.4997209772071341E-13</v>
      </c>
      <c r="Z61" s="116">
        <f t="shared" si="7"/>
        <v>2.6370003139020145E-13</v>
      </c>
      <c r="AA61" s="116">
        <f t="shared" si="8"/>
        <v>8.3769962461348804E-14</v>
      </c>
      <c r="AB61" s="116">
        <f t="shared" si="9"/>
        <v>-9.2221145386201587E-16</v>
      </c>
      <c r="AC61" s="117">
        <f t="shared" si="14"/>
        <v>3.4654778239768826E-13</v>
      </c>
      <c r="AD61" s="107">
        <f t="shared" si="15"/>
        <v>0.43276022914672629</v>
      </c>
      <c r="AE61" s="107">
        <f t="shared" si="10"/>
        <v>0.76380162169959398</v>
      </c>
      <c r="AF61" s="107">
        <f t="shared" si="16"/>
        <v>0.43309473324224929</v>
      </c>
      <c r="AG61" s="107">
        <f t="shared" si="17"/>
        <v>0.76639983898715036</v>
      </c>
    </row>
    <row r="62" spans="2:33">
      <c r="M62" s="51"/>
      <c r="O62" s="52">
        <f t="shared" si="18"/>
        <v>1.0556888372676299E-8</v>
      </c>
      <c r="P62" s="52">
        <f t="shared" ref="P62:P93" si="19">$Q$17*1.3806505E-23/(6*PI()*$Q$20*O62)</f>
        <v>2.060220078154381E-11</v>
      </c>
      <c r="Q62" s="52">
        <f t="shared" ref="Q62:Q93" si="20">2*O62^2*($Q$18-$Q$19)*9.81/(9*$Q$20)</f>
        <v>3.7236787757102802E-10</v>
      </c>
      <c r="R62" s="52">
        <f t="shared" ref="R62:R93" si="21">$Q$21*2*$Q$16/P62</f>
        <v>24.269251877591543</v>
      </c>
      <c r="S62" s="52">
        <f t="shared" ref="S62:S93" si="22">Q62/$Q$21</f>
        <v>3.7236787757102802E-4</v>
      </c>
      <c r="T62" s="52">
        <f t="shared" si="12"/>
        <v>4.2227553490705194E-5</v>
      </c>
      <c r="U62" s="56">
        <f t="shared" ref="U62:U93" si="23">1.5*T62^2+4.04*R62^(-2/3)+S62</f>
        <v>0.48233175286400781</v>
      </c>
      <c r="V62" s="116">
        <f t="shared" ref="V62:V93" si="24">PI()*$Q$16^2*$Q$15*($Q$21*($E$22*T62^$E$21)+Q62*($F$19+$F$22*T62^$F$21)+(P62/(2*$Q$16))*($G$19+$G$22*T62^$G$21))</f>
        <v>6.1246053704775933E-14</v>
      </c>
      <c r="W62" s="116">
        <f t="shared" ref="W62:W93" si="25">PI()*$Q$16^2*$Q$15*($Q$21^$H$16*Q62^$H$17*(P62/(2*$Q$16))^$H$18*($H$19+$H$22*T62^$H$21)+$Q$21^$I$16*Q62^$I$17*(P62/(2*$Q$16))^$I$18*($I$19+$I$22*T62^$I$21)+$Q$21^$J$16*Q62^$J$17*(P62/(2*$Q$16))^$J$18*($J$19+$J$22*T62^$J$21))</f>
        <v>7.837814537916818E-14</v>
      </c>
      <c r="X62" s="116">
        <f t="shared" ref="X62:X93" si="26">PI()*$Q$16^2*$Q$15*($Q$21^$K$16*Q62^$K$17*(P62/(2*$Q$16))^$K$18*($K$19+$K$22*T62^$K$21))</f>
        <v>-5.680987716795483E-16</v>
      </c>
      <c r="Y62" s="117">
        <f t="shared" si="13"/>
        <v>1.3905610031226455E-13</v>
      </c>
      <c r="Z62" s="116">
        <f t="shared" ref="Z62:Z93" si="27">PI()*$Q$16^2*$Q$15*($Q$21*($E$20+$E$23*T62^$E$21)+Q62*($F$20+$F$23*T62^$F$21)+(P62/(2*$Q$16))*($G$20+$G$23*T62^$G$21))</f>
        <v>2.5759559641790397E-13</v>
      </c>
      <c r="AA62" s="116">
        <f t="shared" ref="AA62:AA93" si="28">PI()*$Q$16^2*$Q$15*($Q$21^$H$16*Q62^$H$17*(P62/(2*$Q$16))^$H$18*($H$20+$H$23*T62^$H$21)+$Q$21^$I$16*Q62^$I$17*(P62/(2*$Q$16))^$I$18*($I$20+$I$23*T62^$I$21)+$Q$21^$J$16*Q62^$J$17*(P62/(2*$Q$16))^$J$18*($J$20+$J$23*T62^$J$21))</f>
        <v>7.9066710161857556E-14</v>
      </c>
      <c r="AB62" s="116">
        <f t="shared" ref="AB62:AB93" si="29">PI()*$Q$16^2*$Q$15*($Q$21^$K$16*Q62^$K$17*(P62/(2*$Q$16))^$K$18*($K$20+$K$23*T62^$K$21))</f>
        <v>-1.0067643448012812E-15</v>
      </c>
      <c r="AC62" s="117">
        <f t="shared" si="14"/>
        <v>3.3565554223496025E-13</v>
      </c>
      <c r="AD62" s="107">
        <f t="shared" si="15"/>
        <v>0.4142821518344682</v>
      </c>
      <c r="AE62" s="107">
        <f t="shared" ref="AE62:AE93" si="30">Y62/(PI()*$Q$16^2*$Q$21*$Q$15)</f>
        <v>0.70820690341693948</v>
      </c>
      <c r="AF62" s="107">
        <f t="shared" si="16"/>
        <v>0.41471268616256052</v>
      </c>
      <c r="AG62" s="107">
        <f t="shared" si="17"/>
        <v>0.71104025253013359</v>
      </c>
    </row>
    <row r="63" spans="2:33">
      <c r="M63" s="51"/>
      <c r="O63" s="52">
        <f t="shared" si="18"/>
        <v>1.1612577209943931E-8</v>
      </c>
      <c r="P63" s="52">
        <f t="shared" si="19"/>
        <v>1.8729273437767099E-11</v>
      </c>
      <c r="Q63" s="52">
        <f t="shared" si="20"/>
        <v>4.5056513186094399E-10</v>
      </c>
      <c r="R63" s="52">
        <f t="shared" si="21"/>
        <v>26.696177065350696</v>
      </c>
      <c r="S63" s="52">
        <f t="shared" si="22"/>
        <v>4.5056513186094403E-4</v>
      </c>
      <c r="T63" s="52">
        <f t="shared" si="12"/>
        <v>4.6450308839775725E-5</v>
      </c>
      <c r="U63" s="56">
        <f t="shared" si="23"/>
        <v>0.45273882911193314</v>
      </c>
      <c r="V63" s="116">
        <f t="shared" si="24"/>
        <v>5.5700385418021147E-14</v>
      </c>
      <c r="W63" s="116">
        <f t="shared" si="25"/>
        <v>7.3897262519057267E-14</v>
      </c>
      <c r="X63" s="116">
        <f t="shared" si="26"/>
        <v>-6.2019215988563374E-16</v>
      </c>
      <c r="Y63" s="117">
        <f t="shared" si="13"/>
        <v>1.2897745577719279E-13</v>
      </c>
      <c r="Z63" s="116">
        <f t="shared" si="27"/>
        <v>2.5204992851897499E-13</v>
      </c>
      <c r="AA63" s="116">
        <f t="shared" si="28"/>
        <v>7.4652280228252481E-14</v>
      </c>
      <c r="AB63" s="116">
        <f t="shared" si="29"/>
        <v>-1.0990823860649966E-15</v>
      </c>
      <c r="AC63" s="117">
        <f t="shared" si="14"/>
        <v>3.2560312636116243E-13</v>
      </c>
      <c r="AD63" s="107">
        <f t="shared" si="15"/>
        <v>0.39611860370815244</v>
      </c>
      <c r="AE63" s="107">
        <f t="shared" si="30"/>
        <v>0.65687678829941021</v>
      </c>
      <c r="AF63" s="107">
        <f t="shared" si="16"/>
        <v>0.39666201399660916</v>
      </c>
      <c r="AG63" s="107">
        <f t="shared" si="17"/>
        <v>0.65996615836408845</v>
      </c>
    </row>
    <row r="64" spans="2:33">
      <c r="M64" s="51"/>
      <c r="O64" s="52">
        <f t="shared" si="18"/>
        <v>1.2773834930938324E-8</v>
      </c>
      <c r="P64" s="52">
        <f t="shared" si="19"/>
        <v>1.7026612216151907E-11</v>
      </c>
      <c r="Q64" s="52">
        <f t="shared" si="20"/>
        <v>5.4518380955174233E-10</v>
      </c>
      <c r="R64" s="52">
        <f t="shared" si="21"/>
        <v>29.365794771885767</v>
      </c>
      <c r="S64" s="52">
        <f t="shared" si="22"/>
        <v>5.4518380955174235E-4</v>
      </c>
      <c r="T64" s="52">
        <f t="shared" si="12"/>
        <v>5.1095339723753297E-5</v>
      </c>
      <c r="U64" s="56">
        <f t="shared" si="23"/>
        <v>0.42498898592564244</v>
      </c>
      <c r="V64" s="116">
        <f t="shared" si="24"/>
        <v>5.0663488989353324E-14</v>
      </c>
      <c r="W64" s="116">
        <f t="shared" si="25"/>
        <v>6.9683323063568129E-14</v>
      </c>
      <c r="X64" s="116">
        <f t="shared" si="26"/>
        <v>-6.7707077699881836E-16</v>
      </c>
      <c r="Y64" s="117">
        <f t="shared" si="13"/>
        <v>1.1966974127592264E-13</v>
      </c>
      <c r="Z64" s="116">
        <f t="shared" si="27"/>
        <v>2.470130325588345E-13</v>
      </c>
      <c r="AA64" s="116">
        <f t="shared" si="28"/>
        <v>7.0511215272461181E-14</v>
      </c>
      <c r="AB64" s="116">
        <f t="shared" si="29"/>
        <v>-1.1998806390199584E-15</v>
      </c>
      <c r="AC64" s="117">
        <f t="shared" si="14"/>
        <v>3.1632436719227573E-13</v>
      </c>
      <c r="AD64" s="107">
        <f t="shared" si="15"/>
        <v>0.37831338236166345</v>
      </c>
      <c r="AE64" s="107">
        <f t="shared" si="30"/>
        <v>0.6094729876029219</v>
      </c>
      <c r="AF64" s="107">
        <f t="shared" si="16"/>
        <v>0.37898850872585771</v>
      </c>
      <c r="AG64" s="107">
        <f t="shared" si="17"/>
        <v>0.61284106269794569</v>
      </c>
    </row>
    <row r="65" spans="13:33">
      <c r="M65" s="51"/>
      <c r="O65" s="52">
        <f t="shared" si="18"/>
        <v>1.4051218424032157E-8</v>
      </c>
      <c r="P65" s="52">
        <f t="shared" si="19"/>
        <v>1.5478738378319916E-11</v>
      </c>
      <c r="Q65" s="52">
        <f t="shared" si="20"/>
        <v>6.5967240955760834E-10</v>
      </c>
      <c r="R65" s="52">
        <f t="shared" si="21"/>
        <v>32.302374249074347</v>
      </c>
      <c r="S65" s="52">
        <f t="shared" si="22"/>
        <v>6.5967240955760835E-4</v>
      </c>
      <c r="T65" s="52">
        <f t="shared" si="12"/>
        <v>5.6204873696128628E-5</v>
      </c>
      <c r="U65" s="56">
        <f t="shared" si="23"/>
        <v>0.39897321624860727</v>
      </c>
      <c r="V65" s="116">
        <f t="shared" si="24"/>
        <v>4.6090082672738321E-14</v>
      </c>
      <c r="W65" s="116">
        <f t="shared" si="25"/>
        <v>6.5721297911276198E-14</v>
      </c>
      <c r="X65" s="116">
        <f t="shared" si="26"/>
        <v>-7.3917543732215155E-16</v>
      </c>
      <c r="Y65" s="117">
        <f t="shared" si="13"/>
        <v>1.1107220514669236E-13</v>
      </c>
      <c r="Z65" s="116">
        <f t="shared" si="27"/>
        <v>2.4243962680824137E-13</v>
      </c>
      <c r="AA65" s="116">
        <f t="shared" si="28"/>
        <v>6.6629108056430451E-14</v>
      </c>
      <c r="AB65" s="116">
        <f t="shared" si="29"/>
        <v>-1.309940299023581E-15</v>
      </c>
      <c r="AC65" s="117">
        <f t="shared" si="14"/>
        <v>3.0775879456564825E-13</v>
      </c>
      <c r="AD65" s="107">
        <f t="shared" si="15"/>
        <v>0.36090668116715496</v>
      </c>
      <c r="AE65" s="107">
        <f t="shared" si="30"/>
        <v>0.56568609565482075</v>
      </c>
      <c r="AF65" s="107">
        <f t="shared" si="16"/>
        <v>0.3617344918933989</v>
      </c>
      <c r="AG65" s="107">
        <f t="shared" si="17"/>
        <v>0.56935749725856866</v>
      </c>
    </row>
    <row r="66" spans="13:33">
      <c r="M66" s="51"/>
      <c r="O66" s="52">
        <f t="shared" si="18"/>
        <v>1.5456340266435374E-8</v>
      </c>
      <c r="P66" s="52">
        <f t="shared" si="19"/>
        <v>1.4071580343927194E-11</v>
      </c>
      <c r="Q66" s="52">
        <f t="shared" si="20"/>
        <v>7.9820361556470614E-10</v>
      </c>
      <c r="R66" s="52">
        <f t="shared" si="21"/>
        <v>35.532611673981783</v>
      </c>
      <c r="S66" s="52">
        <f t="shared" si="22"/>
        <v>7.9820361556470613E-4</v>
      </c>
      <c r="T66" s="52">
        <f t="shared" si="12"/>
        <v>6.1825361065741499E-5</v>
      </c>
      <c r="U66" s="56">
        <f t="shared" si="23"/>
        <v>0.37459016037691711</v>
      </c>
      <c r="V66" s="116">
        <f t="shared" si="24"/>
        <v>4.1939204995140693E-14</v>
      </c>
      <c r="W66" s="116">
        <f t="shared" si="25"/>
        <v>6.1997101284569378E-14</v>
      </c>
      <c r="X66" s="116">
        <f t="shared" si="26"/>
        <v>-8.0698774885100746E-16</v>
      </c>
      <c r="Y66" s="117">
        <f t="shared" si="13"/>
        <v>1.0312931853085906E-13</v>
      </c>
      <c r="Z66" s="116">
        <f t="shared" si="27"/>
        <v>2.3828874981444747E-13</v>
      </c>
      <c r="AA66" s="116">
        <f t="shared" si="28"/>
        <v>6.299255509958125E-14</v>
      </c>
      <c r="AB66" s="116">
        <f t="shared" si="29"/>
        <v>-1.4301148545572431E-15</v>
      </c>
      <c r="AC66" s="117">
        <f t="shared" si="14"/>
        <v>2.9985119005947151E-13</v>
      </c>
      <c r="AD66" s="107">
        <f t="shared" si="15"/>
        <v>0.34393499825831847</v>
      </c>
      <c r="AE66" s="107">
        <f t="shared" si="30"/>
        <v>0.5252333063003144</v>
      </c>
      <c r="AF66" s="107">
        <f t="shared" si="16"/>
        <v>0.3449387226512477</v>
      </c>
      <c r="AG66" s="107">
        <f t="shared" si="17"/>
        <v>0.5292347446719029</v>
      </c>
    </row>
    <row r="67" spans="13:33">
      <c r="M67" s="51"/>
      <c r="O67" s="52">
        <f t="shared" si="18"/>
        <v>1.7001974293078913E-8</v>
      </c>
      <c r="P67" s="52">
        <f t="shared" si="19"/>
        <v>1.279234576720654E-11</v>
      </c>
      <c r="Q67" s="52">
        <f t="shared" si="20"/>
        <v>9.6582637483329462E-10</v>
      </c>
      <c r="R67" s="52">
        <f t="shared" si="21"/>
        <v>39.085872841379967</v>
      </c>
      <c r="S67" s="52">
        <f t="shared" si="22"/>
        <v>9.6582637483329464E-4</v>
      </c>
      <c r="T67" s="52">
        <f t="shared" si="12"/>
        <v>6.8007897172315648E-5</v>
      </c>
      <c r="U67" s="56">
        <f t="shared" si="23"/>
        <v>0.35174583182483299</v>
      </c>
      <c r="V67" s="116">
        <f t="shared" si="24"/>
        <v>3.8173864792073514E-14</v>
      </c>
      <c r="W67" s="116">
        <f t="shared" si="25"/>
        <v>5.8497542824918605E-14</v>
      </c>
      <c r="X67" s="116">
        <f t="shared" si="26"/>
        <v>-8.8103391598803253E-16</v>
      </c>
      <c r="Y67" s="117">
        <f t="shared" si="13"/>
        <v>9.5790373701004081E-14</v>
      </c>
      <c r="Z67" s="116">
        <f t="shared" si="27"/>
        <v>2.3452341043747487E-13</v>
      </c>
      <c r="AA67" s="116">
        <f t="shared" si="28"/>
        <v>5.9589114681156776E-14</v>
      </c>
      <c r="AB67" s="116">
        <f t="shared" si="29"/>
        <v>-1.5613368262618458E-15</v>
      </c>
      <c r="AC67" s="117">
        <f t="shared" si="14"/>
        <v>2.9255118829236979E-13</v>
      </c>
      <c r="AD67" s="107">
        <f t="shared" si="15"/>
        <v>0.32743115575819537</v>
      </c>
      <c r="AE67" s="107">
        <f t="shared" si="30"/>
        <v>0.48785636720431025</v>
      </c>
      <c r="AF67" s="107">
        <f t="shared" si="16"/>
        <v>0.32863641433971397</v>
      </c>
      <c r="AG67" s="107">
        <f t="shared" si="17"/>
        <v>0.49221680174206167</v>
      </c>
    </row>
    <row r="68" spans="13:33">
      <c r="M68" s="51"/>
      <c r="O68" s="52">
        <f t="shared" si="18"/>
        <v>1.8702171722386804E-8</v>
      </c>
      <c r="P68" s="52">
        <f t="shared" si="19"/>
        <v>1.1629405242915035E-11</v>
      </c>
      <c r="Q68" s="52">
        <f t="shared" si="20"/>
        <v>1.1686499135482865E-9</v>
      </c>
      <c r="R68" s="52">
        <f t="shared" si="21"/>
        <v>42.994460125517961</v>
      </c>
      <c r="S68" s="52">
        <f t="shared" si="22"/>
        <v>1.1686499135482866E-3</v>
      </c>
      <c r="T68" s="52">
        <f t="shared" si="12"/>
        <v>7.4808686889547214E-5</v>
      </c>
      <c r="U68" s="56">
        <f t="shared" si="23"/>
        <v>0.33035340136637831</v>
      </c>
      <c r="V68" s="116">
        <f t="shared" si="24"/>
        <v>3.4760732043507095E-14</v>
      </c>
      <c r="W68" s="116">
        <f t="shared" si="25"/>
        <v>5.5210283444448505E-14</v>
      </c>
      <c r="X68" s="116">
        <f t="shared" si="26"/>
        <v>-9.6188890081742293E-16</v>
      </c>
      <c r="Y68" s="117">
        <f t="shared" si="13"/>
        <v>8.9009126587138175E-14</v>
      </c>
      <c r="Z68" s="116">
        <f t="shared" si="27"/>
        <v>2.3111027868690264E-13</v>
      </c>
      <c r="AA68" s="116">
        <f t="shared" si="28"/>
        <v>5.6407269181688218E-14</v>
      </c>
      <c r="AB68" s="116">
        <f t="shared" si="29"/>
        <v>-1.7046251413994039E-15</v>
      </c>
      <c r="AC68" s="117">
        <f t="shared" si="14"/>
        <v>2.8581292272719146E-13</v>
      </c>
      <c r="AD68" s="107">
        <f t="shared" si="15"/>
        <v>0.31142443014061133</v>
      </c>
      <c r="AE68" s="107">
        <f t="shared" si="30"/>
        <v>0.4533197592523292</v>
      </c>
      <c r="AF68" s="107">
        <f t="shared" si="16"/>
        <v>0.31285935983831947</v>
      </c>
      <c r="AG68" s="107">
        <f t="shared" si="17"/>
        <v>0.45807056772848559</v>
      </c>
    </row>
    <row r="69" spans="13:33">
      <c r="M69" s="51"/>
      <c r="O69" s="52">
        <f t="shared" si="18"/>
        <v>2.0572388894625487E-8</v>
      </c>
      <c r="P69" s="52">
        <f t="shared" si="19"/>
        <v>1.0572186584468213E-11</v>
      </c>
      <c r="Q69" s="52">
        <f t="shared" si="20"/>
        <v>1.4140663953934268E-9</v>
      </c>
      <c r="R69" s="52">
        <f t="shared" si="21"/>
        <v>47.293906138069765</v>
      </c>
      <c r="S69" s="52">
        <f t="shared" si="22"/>
        <v>1.4140663953934268E-3</v>
      </c>
      <c r="T69" s="52">
        <f t="shared" si="12"/>
        <v>8.2289555578501944E-5</v>
      </c>
      <c r="U69" s="56">
        <f t="shared" si="23"/>
        <v>0.31033304434431153</v>
      </c>
      <c r="V69" s="116">
        <f t="shared" si="24"/>
        <v>3.1669867687951413E-14</v>
      </c>
      <c r="W69" s="116">
        <f t="shared" si="25"/>
        <v>5.212379484995855E-14</v>
      </c>
      <c r="X69" s="116">
        <f t="shared" si="26"/>
        <v>-1.0501809773451396E-15</v>
      </c>
      <c r="Y69" s="117">
        <f t="shared" si="13"/>
        <v>8.2743481560564819E-14</v>
      </c>
      <c r="Z69" s="116">
        <f t="shared" si="27"/>
        <v>2.2801941553701102E-13</v>
      </c>
      <c r="AA69" s="116">
        <f t="shared" si="28"/>
        <v>5.3436391738093292E-14</v>
      </c>
      <c r="AB69" s="116">
        <f t="shared" si="29"/>
        <v>-1.8610932047148294E-15</v>
      </c>
      <c r="AC69" s="117">
        <f t="shared" si="14"/>
        <v>2.7959471407038949E-13</v>
      </c>
      <c r="AD69" s="107">
        <f t="shared" si="15"/>
        <v>0.29594079357213349</v>
      </c>
      <c r="AE69" s="107">
        <f t="shared" si="30"/>
        <v>0.42140909116790359</v>
      </c>
      <c r="AF69" s="107">
        <f t="shared" si="16"/>
        <v>0.29763616464521925</v>
      </c>
      <c r="AG69" s="107">
        <f t="shared" si="17"/>
        <v>0.42658424755367358</v>
      </c>
    </row>
    <row r="70" spans="13:33">
      <c r="M70" s="51"/>
      <c r="O70" s="52">
        <f t="shared" si="18"/>
        <v>2.2629627784088038E-8</v>
      </c>
      <c r="P70" s="52">
        <f t="shared" si="19"/>
        <v>9.6110787131529201E-12</v>
      </c>
      <c r="Q70" s="52">
        <f t="shared" si="20"/>
        <v>1.7110203384260467E-9</v>
      </c>
      <c r="R70" s="52">
        <f t="shared" si="21"/>
        <v>52.023296751876742</v>
      </c>
      <c r="S70" s="52">
        <f t="shared" si="22"/>
        <v>1.7110203384260469E-3</v>
      </c>
      <c r="T70" s="52">
        <f t="shared" si="12"/>
        <v>9.0518511136352146E-5</v>
      </c>
      <c r="U70" s="56">
        <f t="shared" si="23"/>
        <v>0.29161185784567734</v>
      </c>
      <c r="V70" s="116">
        <f t="shared" si="24"/>
        <v>2.8874491154437887E-14</v>
      </c>
      <c r="W70" s="116">
        <f t="shared" si="25"/>
        <v>4.9227322682108901E-14</v>
      </c>
      <c r="X70" s="116">
        <f t="shared" si="26"/>
        <v>-1.1465967164998896E-15</v>
      </c>
      <c r="Y70" s="117">
        <f t="shared" si="13"/>
        <v>7.69552171200469E-14</v>
      </c>
      <c r="Z70" s="116">
        <f t="shared" si="27"/>
        <v>2.2522404046004462E-13</v>
      </c>
      <c r="AA70" s="116">
        <f t="shared" si="28"/>
        <v>5.0666717219466624E-14</v>
      </c>
      <c r="AB70" s="116">
        <f t="shared" si="29"/>
        <v>-2.0319577326765569E-15</v>
      </c>
      <c r="AC70" s="117">
        <f t="shared" si="14"/>
        <v>2.7385879994683468E-13</v>
      </c>
      <c r="AD70" s="107">
        <f t="shared" si="15"/>
        <v>0.28100326567919864</v>
      </c>
      <c r="AE70" s="107">
        <f t="shared" si="30"/>
        <v>0.39192970244369651</v>
      </c>
      <c r="AF70" s="107">
        <f t="shared" si="16"/>
        <v>0.28299258593774851</v>
      </c>
      <c r="AG70" s="107">
        <f t="shared" si="17"/>
        <v>0.39756596280316692</v>
      </c>
    </row>
    <row r="71" spans="13:33">
      <c r="M71" s="51"/>
      <c r="O71" s="52">
        <f t="shared" si="18"/>
        <v>2.4892590562496844E-8</v>
      </c>
      <c r="P71" s="52">
        <f t="shared" si="19"/>
        <v>8.7373442846844719E-12</v>
      </c>
      <c r="Q71" s="52">
        <f t="shared" si="20"/>
        <v>2.0703346094955169E-9</v>
      </c>
      <c r="R71" s="52">
        <f t="shared" si="21"/>
        <v>57.225626427064427</v>
      </c>
      <c r="S71" s="52">
        <f t="shared" si="22"/>
        <v>2.0703346094955171E-3</v>
      </c>
      <c r="T71" s="52">
        <f t="shared" si="12"/>
        <v>9.9570362249987369E-5</v>
      </c>
      <c r="U71" s="56">
        <f t="shared" si="23"/>
        <v>0.27412385614065021</v>
      </c>
      <c r="V71" s="116">
        <f t="shared" si="24"/>
        <v>2.6350784946169823E-14</v>
      </c>
      <c r="W71" s="116">
        <f t="shared" si="25"/>
        <v>4.6510853241228294E-14</v>
      </c>
      <c r="X71" s="116">
        <f t="shared" si="26"/>
        <v>-1.2518864434241134E-15</v>
      </c>
      <c r="Y71" s="117">
        <f t="shared" si="13"/>
        <v>7.1609751743973998E-14</v>
      </c>
      <c r="Z71" s="116">
        <f t="shared" si="27"/>
        <v>2.2270033601141255E-13</v>
      </c>
      <c r="AA71" s="116">
        <f t="shared" si="28"/>
        <v>4.8089317565978811E-14</v>
      </c>
      <c r="AB71" s="116">
        <f t="shared" si="29"/>
        <v>-2.2185484246926369E-15</v>
      </c>
      <c r="AC71" s="117">
        <f t="shared" si="14"/>
        <v>2.6857110515269874E-13</v>
      </c>
      <c r="AD71" s="107">
        <f t="shared" si="15"/>
        <v>0.26663237544954649</v>
      </c>
      <c r="AE71" s="107">
        <f t="shared" si="30"/>
        <v>0.364705470836382</v>
      </c>
      <c r="AF71" s="107">
        <f t="shared" si="16"/>
        <v>0.26895197575435836</v>
      </c>
      <c r="AG71" s="107">
        <f t="shared" si="17"/>
        <v>0.37084256647048047</v>
      </c>
    </row>
    <row r="72" spans="13:33">
      <c r="M72" s="51"/>
      <c r="O72" s="52">
        <f t="shared" si="18"/>
        <v>2.7381849618746532E-8</v>
      </c>
      <c r="P72" s="52">
        <f t="shared" si="19"/>
        <v>7.9430402588040655E-12</v>
      </c>
      <c r="Q72" s="52">
        <f t="shared" si="20"/>
        <v>2.5051048774895761E-9</v>
      </c>
      <c r="R72" s="52">
        <f t="shared" si="21"/>
        <v>62.948189069770869</v>
      </c>
      <c r="S72" s="52">
        <f t="shared" si="22"/>
        <v>2.5051048774895764E-3</v>
      </c>
      <c r="T72" s="52">
        <f t="shared" si="12"/>
        <v>1.0952739847498612E-4</v>
      </c>
      <c r="U72" s="56">
        <f t="shared" si="23"/>
        <v>0.25781005493100778</v>
      </c>
      <c r="V72" s="116">
        <f t="shared" si="24"/>
        <v>2.4077736250339588E-14</v>
      </c>
      <c r="W72" s="116">
        <f t="shared" si="25"/>
        <v>4.3965083802643917E-14</v>
      </c>
      <c r="X72" s="116">
        <f t="shared" si="26"/>
        <v>-1.3668702127014439E-15</v>
      </c>
      <c r="Y72" s="117">
        <f t="shared" si="13"/>
        <v>6.6675949840282068E-14</v>
      </c>
      <c r="Z72" s="116">
        <f t="shared" si="27"/>
        <v>2.2042728944137604E-13</v>
      </c>
      <c r="AA72" s="116">
        <f t="shared" si="28"/>
        <v>4.569608157206053E-14</v>
      </c>
      <c r="AB72" s="116">
        <f t="shared" si="29"/>
        <v>-2.4223185521953452E-15</v>
      </c>
      <c r="AC72" s="117">
        <f t="shared" si="14"/>
        <v>2.6370105246124121E-13</v>
      </c>
      <c r="AD72" s="107">
        <f t="shared" si="15"/>
        <v>0.25284673389796997</v>
      </c>
      <c r="AE72" s="107">
        <f t="shared" si="30"/>
        <v>0.33957782407770121</v>
      </c>
      <c r="AF72" s="107">
        <f t="shared" si="16"/>
        <v>0.25553582689199822</v>
      </c>
      <c r="AG72" s="107">
        <f t="shared" si="17"/>
        <v>0.34625866072677669</v>
      </c>
    </row>
    <row r="73" spans="13:33">
      <c r="M73" s="51"/>
      <c r="O73" s="52">
        <f t="shared" si="18"/>
        <v>3.0120034580621185E-8</v>
      </c>
      <c r="P73" s="52">
        <f t="shared" si="19"/>
        <v>7.2209456898218764E-12</v>
      </c>
      <c r="Q73" s="52">
        <f t="shared" si="20"/>
        <v>3.0311769017623866E-9</v>
      </c>
      <c r="R73" s="52">
        <f t="shared" si="21"/>
        <v>69.243007976747961</v>
      </c>
      <c r="S73" s="52">
        <f t="shared" si="22"/>
        <v>3.0311769017623866E-3</v>
      </c>
      <c r="T73" s="52">
        <f t="shared" si="12"/>
        <v>1.2048013832248474E-4</v>
      </c>
      <c r="U73" s="56">
        <f t="shared" si="23"/>
        <v>0.24261865753185874</v>
      </c>
      <c r="V73" s="116">
        <f t="shared" si="24"/>
        <v>2.2037016252927427E-14</v>
      </c>
      <c r="W73" s="116">
        <f t="shared" si="25"/>
        <v>4.1581396559243847E-14</v>
      </c>
      <c r="X73" s="116">
        <f t="shared" si="26"/>
        <v>-1.4924443517089193E-15</v>
      </c>
      <c r="Y73" s="117">
        <f t="shared" si="13"/>
        <v>6.2125968460462354E-14</v>
      </c>
      <c r="Z73" s="116">
        <f t="shared" si="27"/>
        <v>2.1838657201210787E-13</v>
      </c>
      <c r="AA73" s="116">
        <f t="shared" si="28"/>
        <v>4.3479699237960225E-14</v>
      </c>
      <c r="AB73" s="116">
        <f t="shared" si="29"/>
        <v>-2.6448565545361754E-15</v>
      </c>
      <c r="AC73" s="117">
        <f t="shared" si="14"/>
        <v>2.5922141469553196E-13</v>
      </c>
      <c r="AD73" s="107">
        <f t="shared" si="15"/>
        <v>0.23966371965615688</v>
      </c>
      <c r="AE73" s="107">
        <f t="shared" si="30"/>
        <v>0.31640495919532069</v>
      </c>
      <c r="AF73" s="107">
        <f t="shared" si="16"/>
        <v>0.24276442106786911</v>
      </c>
      <c r="AG73" s="107">
        <f t="shared" si="17"/>
        <v>0.32367582064480088</v>
      </c>
    </row>
    <row r="74" spans="13:33">
      <c r="M74" s="51"/>
      <c r="O74" s="52">
        <f t="shared" si="18"/>
        <v>3.3132038038683307E-8</v>
      </c>
      <c r="P74" s="52">
        <f t="shared" si="19"/>
        <v>6.5644960816562508E-12</v>
      </c>
      <c r="Q74" s="52">
        <f t="shared" si="20"/>
        <v>3.6677240511324895E-9</v>
      </c>
      <c r="R74" s="52">
        <f t="shared" si="21"/>
        <v>76.167308774422764</v>
      </c>
      <c r="S74" s="52">
        <f t="shared" si="22"/>
        <v>3.6677240511324895E-3</v>
      </c>
      <c r="T74" s="52">
        <f t="shared" si="12"/>
        <v>1.3252815215473323E-4</v>
      </c>
      <c r="U74" s="56">
        <f t="shared" si="23"/>
        <v>0.22850535920642562</v>
      </c>
      <c r="V74" s="116">
        <f t="shared" si="24"/>
        <v>2.0212898625005545E-14</v>
      </c>
      <c r="W74" s="116">
        <f t="shared" si="25"/>
        <v>3.9351836267904075E-14</v>
      </c>
      <c r="X74" s="116">
        <f t="shared" si="26"/>
        <v>-1.6295886272941096E-15</v>
      </c>
      <c r="Y74" s="117">
        <f t="shared" si="13"/>
        <v>5.7935146265615507E-14</v>
      </c>
      <c r="Z74" s="116">
        <f t="shared" si="27"/>
        <v>2.1656245748672785E-13</v>
      </c>
      <c r="AA74" s="116">
        <f t="shared" si="28"/>
        <v>4.1433650861655973E-14</v>
      </c>
      <c r="AB74" s="116">
        <f t="shared" si="29"/>
        <v>-2.8878987395149761E-15</v>
      </c>
      <c r="AC74" s="117">
        <f t="shared" si="14"/>
        <v>2.5510820960886885E-13</v>
      </c>
      <c r="AD74" s="107">
        <f t="shared" si="15"/>
        <v>0.22710028169787833</v>
      </c>
      <c r="AE74" s="107">
        <f t="shared" si="30"/>
        <v>0.29506127702158946</v>
      </c>
      <c r="AF74" s="107">
        <f t="shared" si="16"/>
        <v>0.23065758024435273</v>
      </c>
      <c r="AG74" s="107">
        <f t="shared" si="17"/>
        <v>0.30297203088001312</v>
      </c>
    </row>
    <row r="75" spans="13:33">
      <c r="M75" s="51"/>
      <c r="O75" s="52">
        <f t="shared" si="18"/>
        <v>3.6445241842551641E-8</v>
      </c>
      <c r="P75" s="52">
        <f t="shared" si="19"/>
        <v>5.9677237105965916E-12</v>
      </c>
      <c r="Q75" s="52">
        <f t="shared" si="20"/>
        <v>4.4379461018703124E-9</v>
      </c>
      <c r="R75" s="52">
        <f t="shared" si="21"/>
        <v>83.784039651865044</v>
      </c>
      <c r="S75" s="52">
        <f t="shared" si="22"/>
        <v>4.4379461018703124E-3</v>
      </c>
      <c r="T75" s="52">
        <f t="shared" si="12"/>
        <v>1.4578096737020657E-4</v>
      </c>
      <c r="U75" s="56">
        <f t="shared" si="23"/>
        <v>0.21543378959913134</v>
      </c>
      <c r="V75" s="116">
        <f t="shared" si="24"/>
        <v>1.8592219541550384E-14</v>
      </c>
      <c r="W75" s="116">
        <f t="shared" si="25"/>
        <v>3.7269091720344885E-14</v>
      </c>
      <c r="X75" s="116">
        <f t="shared" si="26"/>
        <v>-1.779374096510703E-15</v>
      </c>
      <c r="Y75" s="117">
        <f t="shared" si="13"/>
        <v>5.4081937165384569E-14</v>
      </c>
      <c r="Z75" s="116">
        <f t="shared" si="27"/>
        <v>2.1494178215141367E-13</v>
      </c>
      <c r="AA75" s="116">
        <f t="shared" si="28"/>
        <v>3.9552201096974893E-14</v>
      </c>
      <c r="AB75" s="116">
        <f t="shared" si="29"/>
        <v>-3.1533431961730495E-15</v>
      </c>
      <c r="AC75" s="117">
        <f t="shared" si="14"/>
        <v>2.5134064005221553E-13</v>
      </c>
      <c r="AD75" s="107">
        <f t="shared" si="15"/>
        <v>0.21517386585054113</v>
      </c>
      <c r="AE75" s="107">
        <f t="shared" si="30"/>
        <v>0.27543704421939974</v>
      </c>
      <c r="AF75" s="107">
        <f t="shared" si="16"/>
        <v>0.21923552360936868</v>
      </c>
      <c r="AG75" s="107">
        <f t="shared" si="17"/>
        <v>0.28404134692837801</v>
      </c>
    </row>
    <row r="76" spans="13:33">
      <c r="M76" s="51"/>
      <c r="O76" s="52">
        <f t="shared" si="18"/>
        <v>4.0089766026806808E-8</v>
      </c>
      <c r="P76" s="52">
        <f t="shared" si="19"/>
        <v>5.4252033732696281E-12</v>
      </c>
      <c r="Q76" s="52">
        <f t="shared" si="20"/>
        <v>5.3699147832630794E-9</v>
      </c>
      <c r="R76" s="52">
        <f t="shared" si="21"/>
        <v>92.162443617051565</v>
      </c>
      <c r="S76" s="52">
        <f t="shared" si="22"/>
        <v>5.3699147832630793E-3</v>
      </c>
      <c r="T76" s="52">
        <f t="shared" si="12"/>
        <v>1.6035906410722723E-4</v>
      </c>
      <c r="U76" s="56">
        <f t="shared" si="23"/>
        <v>0.20337611770035333</v>
      </c>
      <c r="V76" s="116">
        <f t="shared" si="24"/>
        <v>1.7164382622770577E-14</v>
      </c>
      <c r="W76" s="116">
        <f t="shared" si="25"/>
        <v>3.5326481208996664E-14</v>
      </c>
      <c r="X76" s="116">
        <f t="shared" si="26"/>
        <v>-1.9429717082583405E-15</v>
      </c>
      <c r="Y76" s="117">
        <f t="shared" si="13"/>
        <v>5.0547892123508901E-14</v>
      </c>
      <c r="Z76" s="116">
        <f t="shared" si="27"/>
        <v>2.1351394976071491E-13</v>
      </c>
      <c r="AA76" s="116">
        <f t="shared" si="28"/>
        <v>3.7830398264808558E-14</v>
      </c>
      <c r="AB76" s="116">
        <f t="shared" si="29"/>
        <v>-3.4432650383119206E-15</v>
      </c>
      <c r="AC76" s="117">
        <f t="shared" si="14"/>
        <v>2.4790108298721156E-13</v>
      </c>
      <c r="AD76" s="107">
        <f t="shared" si="15"/>
        <v>0.20390347437940198</v>
      </c>
      <c r="AE76" s="107">
        <f t="shared" si="30"/>
        <v>0.25743830061863443</v>
      </c>
      <c r="AF76" s="107">
        <f t="shared" si="16"/>
        <v>0.20851983433510218</v>
      </c>
      <c r="AG76" s="107">
        <f t="shared" si="17"/>
        <v>0.26679379788160529</v>
      </c>
    </row>
    <row r="77" spans="13:33">
      <c r="M77" s="51"/>
      <c r="O77" s="52">
        <f t="shared" si="18"/>
        <v>4.4098742629487491E-8</v>
      </c>
      <c r="P77" s="52">
        <f t="shared" si="19"/>
        <v>4.9320030666087525E-12</v>
      </c>
      <c r="Q77" s="52">
        <f t="shared" si="20"/>
        <v>6.4975968877483271E-9</v>
      </c>
      <c r="R77" s="52">
        <f t="shared" si="21"/>
        <v>101.37868797875673</v>
      </c>
      <c r="S77" s="52">
        <f t="shared" si="22"/>
        <v>6.4975968877483276E-3</v>
      </c>
      <c r="T77" s="52">
        <f t="shared" si="12"/>
        <v>1.7639497051794996E-4</v>
      </c>
      <c r="U77" s="56">
        <f t="shared" si="23"/>
        <v>0.19231384918839983</v>
      </c>
      <c r="V77" s="116">
        <f t="shared" si="24"/>
        <v>1.5921413384586268E-14</v>
      </c>
      <c r="W77" s="116">
        <f t="shared" si="25"/>
        <v>3.3517942215792393E-14</v>
      </c>
      <c r="X77" s="116">
        <f t="shared" si="26"/>
        <v>-2.1216617294266842E-15</v>
      </c>
      <c r="Y77" s="117">
        <f t="shared" si="13"/>
        <v>4.7317693870951973E-14</v>
      </c>
      <c r="Z77" s="116">
        <f t="shared" si="27"/>
        <v>2.1227098599284722E-13</v>
      </c>
      <c r="AA77" s="116">
        <f t="shared" si="28"/>
        <v>3.6264079273871017E-14</v>
      </c>
      <c r="AB77" s="116">
        <f t="shared" si="29"/>
        <v>-3.7599331091690626E-15</v>
      </c>
      <c r="AC77" s="117">
        <f t="shared" si="14"/>
        <v>2.4477513215754922E-13</v>
      </c>
      <c r="AD77" s="107">
        <f t="shared" si="15"/>
        <v>0.19331087048702317</v>
      </c>
      <c r="AE77" s="107">
        <f t="shared" si="30"/>
        <v>0.2409870360086748</v>
      </c>
      <c r="AF77" s="107">
        <f t="shared" si="16"/>
        <v>0.19853454162894432</v>
      </c>
      <c r="AG77" s="107">
        <f t="shared" si="17"/>
        <v>0.25115555375558896</v>
      </c>
    </row>
    <row r="78" spans="13:33">
      <c r="M78" s="51"/>
      <c r="O78" s="52">
        <f t="shared" si="18"/>
        <v>4.850861689243624E-8</v>
      </c>
      <c r="P78" s="52">
        <f t="shared" si="19"/>
        <v>4.4836391514625022E-12</v>
      </c>
      <c r="Q78" s="52">
        <f t="shared" si="20"/>
        <v>7.8620922341754757E-9</v>
      </c>
      <c r="R78" s="52">
        <f t="shared" si="21"/>
        <v>111.5165567766324</v>
      </c>
      <c r="S78" s="52">
        <f t="shared" si="22"/>
        <v>7.8620922341754752E-3</v>
      </c>
      <c r="T78" s="52">
        <f t="shared" si="12"/>
        <v>1.9403446756974496E-4</v>
      </c>
      <c r="U78" s="56">
        <f t="shared" si="23"/>
        <v>0.18223885252569633</v>
      </c>
      <c r="V78" s="116">
        <f t="shared" si="24"/>
        <v>1.4858069188756974E-14</v>
      </c>
      <c r="W78" s="116">
        <f t="shared" si="25"/>
        <v>3.1838025617980837E-14</v>
      </c>
      <c r="X78" s="116">
        <f t="shared" si="26"/>
        <v>-2.3168440766120255E-15</v>
      </c>
      <c r="Y78" s="117">
        <f t="shared" si="13"/>
        <v>4.4379250730125786E-14</v>
      </c>
      <c r="Z78" s="116">
        <f t="shared" si="27"/>
        <v>2.1120764840563718E-13</v>
      </c>
      <c r="AA78" s="116">
        <f t="shared" si="28"/>
        <v>3.484988058718664E-14</v>
      </c>
      <c r="AB78" s="116">
        <f t="shared" si="29"/>
        <v>-4.1058282909169098E-15</v>
      </c>
      <c r="AC78" s="117">
        <f t="shared" si="14"/>
        <v>2.4195170070190694E-13</v>
      </c>
      <c r="AD78" s="107">
        <f t="shared" si="15"/>
        <v>0.18342194165769718</v>
      </c>
      <c r="AE78" s="107">
        <f t="shared" si="30"/>
        <v>0.22602166798125201</v>
      </c>
      <c r="AF78" s="107">
        <f t="shared" si="16"/>
        <v>0.18930732437030198</v>
      </c>
      <c r="AG78" s="107">
        <f t="shared" si="17"/>
        <v>0.23706938767850691</v>
      </c>
    </row>
    <row r="79" spans="13:33">
      <c r="M79" s="51"/>
      <c r="O79" s="52">
        <f t="shared" si="18"/>
        <v>5.3359478581679867E-8</v>
      </c>
      <c r="P79" s="52">
        <f t="shared" si="19"/>
        <v>4.0760355922386382E-12</v>
      </c>
      <c r="Q79" s="52">
        <f t="shared" si="20"/>
        <v>9.5131316033523259E-9</v>
      </c>
      <c r="R79" s="52">
        <f t="shared" si="21"/>
        <v>122.66821245429564</v>
      </c>
      <c r="S79" s="52">
        <f t="shared" si="22"/>
        <v>9.5131316033523258E-3</v>
      </c>
      <c r="T79" s="52">
        <f t="shared" si="12"/>
        <v>2.1343791432671948E-4</v>
      </c>
      <c r="U79" s="56">
        <f t="shared" si="23"/>
        <v>0.17315465807295566</v>
      </c>
      <c r="V79" s="116">
        <f t="shared" si="24"/>
        <v>1.3972012341777616E-14</v>
      </c>
      <c r="W79" s="116">
        <f t="shared" si="25"/>
        <v>3.0281894781832153E-14</v>
      </c>
      <c r="X79" s="116">
        <f t="shared" si="26"/>
        <v>-2.5300496427357205E-15</v>
      </c>
      <c r="Y79" s="117">
        <f t="shared" si="13"/>
        <v>4.1723857480874049E-14</v>
      </c>
      <c r="Z79" s="116">
        <f t="shared" si="27"/>
        <v>2.1032159954244598E-13</v>
      </c>
      <c r="AA79" s="116">
        <f t="shared" si="28"/>
        <v>3.3585255762332126E-14</v>
      </c>
      <c r="AB79" s="116">
        <f t="shared" si="29"/>
        <v>-4.4836635772913476E-15</v>
      </c>
      <c r="AC79" s="117">
        <f t="shared" si="14"/>
        <v>2.3942319172748674E-13</v>
      </c>
      <c r="AD79" s="107">
        <f t="shared" si="15"/>
        <v>0.17426823683966444</v>
      </c>
      <c r="AE79" s="107">
        <f t="shared" si="30"/>
        <v>0.21249786121417158</v>
      </c>
      <c r="AF79" s="107">
        <f t="shared" si="16"/>
        <v>0.18087084229742417</v>
      </c>
      <c r="AG79" s="107">
        <f t="shared" si="17"/>
        <v>0.22449547173382187</v>
      </c>
    </row>
    <row r="80" spans="13:33">
      <c r="M80" s="51"/>
      <c r="O80" s="52">
        <f t="shared" si="18"/>
        <v>5.8695426439847858E-8</v>
      </c>
      <c r="P80" s="52">
        <f t="shared" si="19"/>
        <v>3.7054869020351252E-12</v>
      </c>
      <c r="Q80" s="52">
        <f t="shared" si="20"/>
        <v>1.1510889240056316E-8</v>
      </c>
      <c r="R80" s="52">
        <f t="shared" si="21"/>
        <v>134.93503369972521</v>
      </c>
      <c r="S80" s="52">
        <f t="shared" si="22"/>
        <v>1.1510889240056317E-2</v>
      </c>
      <c r="T80" s="52">
        <f t="shared" si="12"/>
        <v>2.3478170575939143E-4</v>
      </c>
      <c r="U80" s="56">
        <f t="shared" si="23"/>
        <v>0.16507808401288165</v>
      </c>
      <c r="V80" s="116">
        <f t="shared" si="24"/>
        <v>1.3264055962191658E-14</v>
      </c>
      <c r="W80" s="116">
        <f t="shared" si="25"/>
        <v>2.8845330004628234E-14</v>
      </c>
      <c r="X80" s="116">
        <f t="shared" si="26"/>
        <v>-2.7629527170375299E-15</v>
      </c>
      <c r="Y80" s="117">
        <f t="shared" si="13"/>
        <v>3.9346433249782364E-14</v>
      </c>
      <c r="Z80" s="116">
        <f t="shared" si="27"/>
        <v>2.0961365280797201E-13</v>
      </c>
      <c r="AA80" s="116">
        <f t="shared" si="28"/>
        <v>3.2468500199709199E-14</v>
      </c>
      <c r="AB80" s="116">
        <f t="shared" si="29"/>
        <v>-4.896406083860134E-15</v>
      </c>
      <c r="AC80" s="117">
        <f t="shared" si="14"/>
        <v>2.3718574692382106E-13</v>
      </c>
      <c r="AD80" s="107">
        <f t="shared" si="15"/>
        <v>0.16588869171139356</v>
      </c>
      <c r="AE80" s="107">
        <f t="shared" si="30"/>
        <v>0.20038973903162149</v>
      </c>
      <c r="AF80" s="107">
        <f t="shared" si="16"/>
        <v>0.17326419860300388</v>
      </c>
      <c r="AG80" s="107">
        <f t="shared" si="17"/>
        <v>0.21341255535173004</v>
      </c>
    </row>
    <row r="81" spans="13:33">
      <c r="M81" s="51"/>
      <c r="O81" s="52">
        <f t="shared" si="18"/>
        <v>6.4564969083832654E-8</v>
      </c>
      <c r="P81" s="52">
        <f t="shared" si="19"/>
        <v>3.3686244563955682E-12</v>
      </c>
      <c r="Q81" s="52">
        <f t="shared" si="20"/>
        <v>1.3928175980468147E-8</v>
      </c>
      <c r="R81" s="52">
        <f t="shared" si="21"/>
        <v>148.42853706969774</v>
      </c>
      <c r="S81" s="52">
        <f t="shared" si="22"/>
        <v>1.3928175980468147E-2</v>
      </c>
      <c r="T81" s="52">
        <f t="shared" si="12"/>
        <v>2.5825987633533063E-4</v>
      </c>
      <c r="U81" s="56">
        <f t="shared" si="23"/>
        <v>0.15804125438925007</v>
      </c>
      <c r="V81" s="116">
        <f t="shared" si="24"/>
        <v>1.273849458722336E-14</v>
      </c>
      <c r="W81" s="116">
        <f t="shared" si="25"/>
        <v>2.7524738870108395E-14</v>
      </c>
      <c r="X81" s="116">
        <f t="shared" si="26"/>
        <v>-3.0173846070421456E-15</v>
      </c>
      <c r="Y81" s="117">
        <f t="shared" si="13"/>
        <v>3.7245848850289613E-14</v>
      </c>
      <c r="Z81" s="116">
        <f t="shared" si="27"/>
        <v>2.0908810308513974E-13</v>
      </c>
      <c r="AA81" s="116">
        <f t="shared" si="28"/>
        <v>3.1498783856502903E-14</v>
      </c>
      <c r="AB81" s="116">
        <f t="shared" si="29"/>
        <v>-5.3473011883852653E-15</v>
      </c>
      <c r="AC81" s="117">
        <f t="shared" si="14"/>
        <v>2.3523958575325736E-13</v>
      </c>
      <c r="AD81" s="107">
        <f t="shared" si="15"/>
        <v>0.15833155262123594</v>
      </c>
      <c r="AE81" s="107">
        <f t="shared" si="30"/>
        <v>0.18969155053366976</v>
      </c>
      <c r="AF81" s="107">
        <f t="shared" si="16"/>
        <v>0.16653453303241916</v>
      </c>
      <c r="AG81" s="107">
        <f t="shared" si="17"/>
        <v>0.20381958718115789</v>
      </c>
    </row>
    <row r="82" spans="13:33">
      <c r="M82" s="51"/>
      <c r="O82" s="52">
        <f t="shared" si="18"/>
        <v>7.102146599221592E-8</v>
      </c>
      <c r="P82" s="52">
        <f t="shared" si="19"/>
        <v>3.0623858694505166E-12</v>
      </c>
      <c r="Q82" s="52">
        <f t="shared" si="20"/>
        <v>1.685309293636646E-8</v>
      </c>
      <c r="R82" s="52">
        <f t="shared" si="21"/>
        <v>163.27139077666752</v>
      </c>
      <c r="S82" s="52">
        <f t="shared" si="22"/>
        <v>1.685309293636646E-2</v>
      </c>
      <c r="T82" s="52">
        <f t="shared" si="12"/>
        <v>2.8408586396886368E-4</v>
      </c>
      <c r="U82" s="56">
        <f t="shared" si="23"/>
        <v>0.15209408848608605</v>
      </c>
      <c r="V82" s="116">
        <f t="shared" si="24"/>
        <v>1.2403534304579027E-14</v>
      </c>
      <c r="W82" s="116">
        <f t="shared" si="25"/>
        <v>2.6317173205614976E-14</v>
      </c>
      <c r="X82" s="116">
        <f t="shared" si="26"/>
        <v>-3.2953485823159553E-15</v>
      </c>
      <c r="Y82" s="117">
        <f t="shared" si="13"/>
        <v>3.5425358927878047E-14</v>
      </c>
      <c r="Z82" s="116">
        <f t="shared" si="27"/>
        <v>2.0875315687929131E-13</v>
      </c>
      <c r="AA82" s="116">
        <f t="shared" si="28"/>
        <v>3.0676192827743145E-14</v>
      </c>
      <c r="AB82" s="116">
        <f t="shared" si="29"/>
        <v>-5.8398990136147668E-15</v>
      </c>
      <c r="AC82" s="117">
        <f t="shared" si="14"/>
        <v>2.3358945069341964E-13</v>
      </c>
      <c r="AD82" s="107">
        <f t="shared" si="15"/>
        <v>0.15165650170723227</v>
      </c>
      <c r="AE82" s="107">
        <f t="shared" si="30"/>
        <v>0.18041987149364475</v>
      </c>
      <c r="AF82" s="107">
        <f t="shared" si="16"/>
        <v>0.16073873600335087</v>
      </c>
      <c r="AG82" s="107">
        <f t="shared" si="17"/>
        <v>0.19573785577617145</v>
      </c>
    </row>
    <row r="83" spans="13:33">
      <c r="M83" s="51"/>
      <c r="O83" s="52">
        <f t="shared" si="18"/>
        <v>7.8123612591437514E-8</v>
      </c>
      <c r="P83" s="52">
        <f t="shared" si="19"/>
        <v>2.7839871540459239E-12</v>
      </c>
      <c r="Q83" s="52">
        <f t="shared" si="20"/>
        <v>2.0392242453003417E-8</v>
      </c>
      <c r="R83" s="52">
        <f t="shared" si="21"/>
        <v>179.59852985433429</v>
      </c>
      <c r="S83" s="52">
        <f t="shared" si="22"/>
        <v>2.0392242453003417E-2</v>
      </c>
      <c r="T83" s="52">
        <f t="shared" si="12"/>
        <v>3.1249445036575003E-4</v>
      </c>
      <c r="U83" s="56">
        <f t="shared" si="23"/>
        <v>0.14730735760089581</v>
      </c>
      <c r="V83" s="116">
        <f t="shared" si="24"/>
        <v>1.2271840574034821E-14</v>
      </c>
      <c r="W83" s="116">
        <f t="shared" si="25"/>
        <v>2.5220353474168704E-14</v>
      </c>
      <c r="X83" s="116">
        <f t="shared" si="26"/>
        <v>-3.5990362722687025E-15</v>
      </c>
      <c r="Y83" s="117">
        <f t="shared" si="13"/>
        <v>3.3893157775934821E-14</v>
      </c>
      <c r="Z83" s="116">
        <f t="shared" si="27"/>
        <v>2.086214801547437E-13</v>
      </c>
      <c r="AA83" s="116">
        <f t="shared" si="28"/>
        <v>3.0001780863900869E-14</v>
      </c>
      <c r="AB83" s="116">
        <f t="shared" si="29"/>
        <v>-6.3780834868808935E-15</v>
      </c>
      <c r="AC83" s="117">
        <f t="shared" si="14"/>
        <v>2.3224517753176366E-13</v>
      </c>
      <c r="AD83" s="107">
        <f t="shared" si="15"/>
        <v>0.14593697116186333</v>
      </c>
      <c r="AE83" s="107">
        <f t="shared" si="30"/>
        <v>0.17261643510507318</v>
      </c>
      <c r="AF83" s="107">
        <f t="shared" si="16"/>
        <v>0.15594526042233206</v>
      </c>
      <c r="AG83" s="107">
        <f t="shared" si="17"/>
        <v>0.18921374170586555</v>
      </c>
    </row>
    <row r="84" spans="13:33">
      <c r="M84" s="51"/>
      <c r="O84" s="52">
        <f t="shared" si="18"/>
        <v>8.5935973850581278E-8</v>
      </c>
      <c r="P84" s="52">
        <f t="shared" si="19"/>
        <v>2.5308974127690213E-12</v>
      </c>
      <c r="Q84" s="52">
        <f t="shared" si="20"/>
        <v>2.4674613368134141E-8</v>
      </c>
      <c r="R84" s="52">
        <f t="shared" si="21"/>
        <v>197.55838283976775</v>
      </c>
      <c r="S84" s="52">
        <f t="shared" si="22"/>
        <v>2.4674613368134143E-2</v>
      </c>
      <c r="T84" s="52">
        <f t="shared" si="12"/>
        <v>3.4374389540232513E-4</v>
      </c>
      <c r="U84" s="56">
        <f t="shared" si="23"/>
        <v>0.1437764256174667</v>
      </c>
      <c r="V84" s="116">
        <f t="shared" si="24"/>
        <v>1.2361225966925043E-14</v>
      </c>
      <c r="W84" s="116">
        <f t="shared" si="25"/>
        <v>2.4232701605920045E-14</v>
      </c>
      <c r="X84" s="116">
        <f t="shared" si="26"/>
        <v>-3.9308456640502386E-15</v>
      </c>
      <c r="Y84" s="117">
        <f t="shared" si="13"/>
        <v>3.2663081908794853E-14</v>
      </c>
      <c r="Z84" s="116">
        <f t="shared" si="27"/>
        <v>2.0871088609236007E-13</v>
      </c>
      <c r="AA84" s="116">
        <f t="shared" si="28"/>
        <v>2.9477632091313933E-14</v>
      </c>
      <c r="AB84" s="116">
        <f t="shared" si="29"/>
        <v>-6.9661042353296912E-15</v>
      </c>
      <c r="AC84" s="117">
        <f t="shared" si="14"/>
        <v>2.3122241394834431E-13</v>
      </c>
      <c r="AD84" s="107">
        <f t="shared" si="15"/>
        <v>0.14126261096855372</v>
      </c>
      <c r="AE84" s="107">
        <f t="shared" si="30"/>
        <v>0.16635171015680517</v>
      </c>
      <c r="AF84" s="107">
        <f t="shared" si="16"/>
        <v>0.15223598699032934</v>
      </c>
      <c r="AG84" s="107">
        <f t="shared" si="17"/>
        <v>0.18432219446146633</v>
      </c>
    </row>
    <row r="85" spans="13:33">
      <c r="M85" s="51"/>
      <c r="O85" s="52">
        <f t="shared" si="18"/>
        <v>9.452957123563941E-8</v>
      </c>
      <c r="P85" s="52">
        <f t="shared" si="19"/>
        <v>2.3008158297900191E-12</v>
      </c>
      <c r="Q85" s="52">
        <f t="shared" si="20"/>
        <v>2.9856282175442311E-8</v>
      </c>
      <c r="R85" s="52">
        <f t="shared" si="21"/>
        <v>217.31422112374457</v>
      </c>
      <c r="S85" s="52">
        <f t="shared" si="22"/>
        <v>2.9856282175442311E-2</v>
      </c>
      <c r="T85" s="52">
        <f t="shared" si="12"/>
        <v>3.7811828494255765E-4</v>
      </c>
      <c r="U85" s="56">
        <f t="shared" si="23"/>
        <v>0.1416258143980384</v>
      </c>
      <c r="V85" s="116">
        <f t="shared" si="24"/>
        <v>1.2695504945952207E-14</v>
      </c>
      <c r="W85" s="116">
        <f t="shared" si="25"/>
        <v>2.335338347606755E-14</v>
      </c>
      <c r="X85" s="116">
        <f t="shared" si="26"/>
        <v>-4.2934008619051123E-15</v>
      </c>
      <c r="Y85" s="117">
        <f t="shared" si="13"/>
        <v>3.1755487560114644E-14</v>
      </c>
      <c r="Z85" s="116">
        <f t="shared" si="27"/>
        <v>2.0904518989120722E-13</v>
      </c>
      <c r="AA85" s="116">
        <f t="shared" si="28"/>
        <v>2.9106936432967379E-14</v>
      </c>
      <c r="AB85" s="116">
        <f t="shared" si="29"/>
        <v>-7.6086116027431748E-15</v>
      </c>
      <c r="AC85" s="117">
        <f t="shared" si="14"/>
        <v>2.3054351472143145E-13</v>
      </c>
      <c r="AD85" s="107">
        <f t="shared" si="15"/>
        <v>0.13774183844852539</v>
      </c>
      <c r="AE85" s="107">
        <f t="shared" si="30"/>
        <v>0.16172937009553398</v>
      </c>
      <c r="AF85" s="107">
        <f t="shared" si="16"/>
        <v>0.14970806884245552</v>
      </c>
      <c r="AG85" s="107">
        <f t="shared" si="17"/>
        <v>0.18117107253279988</v>
      </c>
    </row>
    <row r="86" spans="13:33">
      <c r="M86" s="51"/>
      <c r="O86" s="52">
        <f t="shared" si="18"/>
        <v>1.0398252835920336E-7</v>
      </c>
      <c r="P86" s="52">
        <f t="shared" si="19"/>
        <v>2.091650754354563E-12</v>
      </c>
      <c r="Q86" s="52">
        <f t="shared" si="20"/>
        <v>3.6126101432285208E-8</v>
      </c>
      <c r="R86" s="52">
        <f t="shared" si="21"/>
        <v>239.04564323611899</v>
      </c>
      <c r="S86" s="52">
        <f t="shared" si="22"/>
        <v>3.6126101432285208E-2</v>
      </c>
      <c r="T86" s="52">
        <f t="shared" si="12"/>
        <v>4.1593011343681345E-4</v>
      </c>
      <c r="U86" s="56">
        <f t="shared" si="23"/>
        <v>0.14101476478752042</v>
      </c>
      <c r="V86" s="116">
        <f t="shared" si="24"/>
        <v>1.3305548709426494E-14</v>
      </c>
      <c r="W86" s="116">
        <f t="shared" si="25"/>
        <v>2.2582362476605466E-14</v>
      </c>
      <c r="X86" s="116">
        <f t="shared" si="26"/>
        <v>-4.6895737863521773E-15</v>
      </c>
      <c r="Y86" s="117">
        <f t="shared" si="13"/>
        <v>3.1198337399679784E-14</v>
      </c>
      <c r="Z86" s="116">
        <f t="shared" si="27"/>
        <v>2.0965526363918757E-13</v>
      </c>
      <c r="AA86" s="116">
        <f t="shared" si="28"/>
        <v>2.8894079499302399E-14</v>
      </c>
      <c r="AB86" s="116">
        <f t="shared" si="29"/>
        <v>-8.310695104050131E-15</v>
      </c>
      <c r="AC86" s="117">
        <f t="shared" si="14"/>
        <v>2.3023864803443985E-13</v>
      </c>
      <c r="AD86" s="107">
        <f t="shared" si="15"/>
        <v>0.1355043458864171</v>
      </c>
      <c r="AE86" s="107">
        <f t="shared" si="30"/>
        <v>0.15889182762904919</v>
      </c>
      <c r="AF86" s="107">
        <f t="shared" si="16"/>
        <v>0.14847564027589885</v>
      </c>
      <c r="AG86" s="107">
        <f t="shared" si="17"/>
        <v>0.17990651515777392</v>
      </c>
    </row>
    <row r="87" spans="13:33">
      <c r="M87" s="51"/>
      <c r="O87" s="52">
        <f t="shared" si="18"/>
        <v>1.1438078119512371E-7</v>
      </c>
      <c r="P87" s="52">
        <f t="shared" si="19"/>
        <v>1.9015006857768749E-12</v>
      </c>
      <c r="Q87" s="52">
        <f t="shared" si="20"/>
        <v>4.3712582733065116E-8</v>
      </c>
      <c r="R87" s="52">
        <f t="shared" si="21"/>
        <v>262.95020755973098</v>
      </c>
      <c r="S87" s="52">
        <f t="shared" si="22"/>
        <v>4.3712582733065115E-2</v>
      </c>
      <c r="T87" s="52">
        <f t="shared" si="12"/>
        <v>4.5752312478049485E-4</v>
      </c>
      <c r="U87" s="56">
        <f t="shared" si="23"/>
        <v>0.14214400003784419</v>
      </c>
      <c r="V87" s="116">
        <f t="shared" si="24"/>
        <v>1.4230580246585473E-14</v>
      </c>
      <c r="W87" s="116">
        <f t="shared" si="25"/>
        <v>2.1920465914618824E-14</v>
      </c>
      <c r="X87" s="116">
        <f t="shared" si="26"/>
        <v>-5.1225080104524378E-15</v>
      </c>
      <c r="Y87" s="117">
        <f t="shared" si="13"/>
        <v>3.1028538150751861E-14</v>
      </c>
      <c r="Z87" s="116">
        <f t="shared" si="27"/>
        <v>2.1058033140024348E-13</v>
      </c>
      <c r="AA87" s="116">
        <f t="shared" si="28"/>
        <v>2.8844749039662617E-14</v>
      </c>
      <c r="AB87" s="116">
        <f t="shared" si="29"/>
        <v>-9.0779256671082887E-15</v>
      </c>
      <c r="AC87" s="117">
        <f t="shared" si="14"/>
        <v>2.303471547727978E-13</v>
      </c>
      <c r="AD87" s="107">
        <f t="shared" si="15"/>
        <v>0.13470337057714807</v>
      </c>
      <c r="AE87" s="107">
        <f t="shared" si="30"/>
        <v>0.15802704715544375</v>
      </c>
      <c r="AF87" s="107">
        <f t="shared" si="16"/>
        <v>0.14867122035947442</v>
      </c>
      <c r="AG87" s="107">
        <f t="shared" si="17"/>
        <v>0.1807195506003785</v>
      </c>
    </row>
    <row r="88" spans="13:33">
      <c r="M88" s="51"/>
      <c r="O88" s="52">
        <f t="shared" si="18"/>
        <v>1.2581885931463609E-7</v>
      </c>
      <c r="P88" s="52">
        <f t="shared" si="19"/>
        <v>1.7286369870698863E-12</v>
      </c>
      <c r="Q88" s="52">
        <f t="shared" si="20"/>
        <v>5.2892225107008793E-8</v>
      </c>
      <c r="R88" s="52">
        <f t="shared" si="21"/>
        <v>289.24522831570403</v>
      </c>
      <c r="S88" s="52">
        <f t="shared" si="22"/>
        <v>5.2892225107008792E-2</v>
      </c>
      <c r="T88" s="52">
        <f t="shared" si="12"/>
        <v>5.0327543725854434E-4</v>
      </c>
      <c r="U88" s="56">
        <f t="shared" si="23"/>
        <v>0.14526394203000947</v>
      </c>
      <c r="V88" s="116">
        <f t="shared" si="24"/>
        <v>1.5519758352214179E-14</v>
      </c>
      <c r="W88" s="116">
        <f t="shared" si="25"/>
        <v>2.1369466309216495E-14</v>
      </c>
      <c r="X88" s="116">
        <f t="shared" si="26"/>
        <v>-5.5956449514392004E-15</v>
      </c>
      <c r="Y88" s="117">
        <f t="shared" si="13"/>
        <v>3.1293579709991467E-14</v>
      </c>
      <c r="Z88" s="116">
        <f t="shared" si="27"/>
        <v>2.1186955326749719E-13</v>
      </c>
      <c r="AA88" s="116">
        <f t="shared" si="28"/>
        <v>2.8966060424093179E-14</v>
      </c>
      <c r="AB88" s="116">
        <f t="shared" si="29"/>
        <v>-9.9164020485754762E-15</v>
      </c>
      <c r="AC88" s="117">
        <f t="shared" si="14"/>
        <v>2.3091921164301492E-13</v>
      </c>
      <c r="AD88" s="107">
        <f t="shared" si="15"/>
        <v>0.13551743697431798</v>
      </c>
      <c r="AE88" s="107">
        <f t="shared" si="30"/>
        <v>0.15937689273233227</v>
      </c>
      <c r="AF88" s="107">
        <f t="shared" si="16"/>
        <v>0.15044657476040205</v>
      </c>
      <c r="AG88" s="107">
        <f t="shared" si="17"/>
        <v>0.18385418969952255</v>
      </c>
    </row>
    <row r="89" spans="13:33">
      <c r="M89" s="51"/>
      <c r="O89" s="52">
        <f t="shared" si="18"/>
        <v>1.384007452460997E-7</v>
      </c>
      <c r="P89" s="52">
        <f t="shared" si="19"/>
        <v>1.5714881700635329E-12</v>
      </c>
      <c r="Q89" s="52">
        <f t="shared" si="20"/>
        <v>6.399959237948064E-8</v>
      </c>
      <c r="R89" s="52">
        <f t="shared" si="21"/>
        <v>318.1697511472745</v>
      </c>
      <c r="S89" s="52">
        <f t="shared" si="22"/>
        <v>6.3999592379480649E-2</v>
      </c>
      <c r="T89" s="52">
        <f t="shared" si="12"/>
        <v>5.5360298098439879E-4</v>
      </c>
      <c r="U89" s="56">
        <f t="shared" si="23"/>
        <v>0.1506846833818436</v>
      </c>
      <c r="V89" s="116">
        <f t="shared" si="24"/>
        <v>1.723410974164896E-14</v>
      </c>
      <c r="W89" s="116">
        <f t="shared" si="25"/>
        <v>2.0932180063312592E-14</v>
      </c>
      <c r="X89" s="116">
        <f t="shared" si="26"/>
        <v>-6.1127526593600809E-15</v>
      </c>
      <c r="Y89" s="117">
        <f t="shared" si="13"/>
        <v>3.2053537145601471E-14</v>
      </c>
      <c r="Z89" s="116">
        <f t="shared" si="27"/>
        <v>2.1358395752478955E-13</v>
      </c>
      <c r="AA89" s="116">
        <f t="shared" si="28"/>
        <v>2.9266704073736095E-14</v>
      </c>
      <c r="AB89" s="116">
        <f t="shared" si="29"/>
        <v>-1.0832801852112317E-14</v>
      </c>
      <c r="AC89" s="117">
        <f t="shared" si="14"/>
        <v>2.3201785974641332E-13</v>
      </c>
      <c r="AD89" s="107">
        <f t="shared" si="15"/>
        <v>0.13815116293476187</v>
      </c>
      <c r="AE89" s="107">
        <f t="shared" si="30"/>
        <v>0.163247324169669</v>
      </c>
      <c r="AF89" s="107">
        <f t="shared" si="16"/>
        <v>0.15397271983905667</v>
      </c>
      <c r="AG89" s="107">
        <f t="shared" si="17"/>
        <v>0.18961730644261401</v>
      </c>
    </row>
    <row r="90" spans="13:33">
      <c r="M90" s="51"/>
      <c r="O90" s="52">
        <f t="shared" si="18"/>
        <v>1.5224081977070969E-7</v>
      </c>
      <c r="P90" s="52">
        <f t="shared" si="19"/>
        <v>1.4286256091486663E-12</v>
      </c>
      <c r="Q90" s="52">
        <f t="shared" si="20"/>
        <v>7.7439506779171571E-8</v>
      </c>
      <c r="R90" s="52">
        <f t="shared" si="21"/>
        <v>349.98672626200192</v>
      </c>
      <c r="S90" s="52">
        <f t="shared" si="22"/>
        <v>7.743950677917158E-2</v>
      </c>
      <c r="T90" s="52">
        <f t="shared" si="12"/>
        <v>6.0896327908283878E-4</v>
      </c>
      <c r="U90" s="56">
        <f t="shared" si="23"/>
        <v>0.15878808230107583</v>
      </c>
      <c r="V90" s="116">
        <f t="shared" si="24"/>
        <v>1.9448880969173781E-14</v>
      </c>
      <c r="W90" s="116">
        <f t="shared" si="25"/>
        <v>2.0612586468226738E-14</v>
      </c>
      <c r="X90" s="116">
        <f t="shared" si="26"/>
        <v>-6.6779574704054806E-15</v>
      </c>
      <c r="Y90" s="117">
        <f t="shared" si="13"/>
        <v>3.3383509966995036E-14</v>
      </c>
      <c r="Z90" s="116">
        <f t="shared" si="27"/>
        <v>2.1579879262129457E-13</v>
      </c>
      <c r="AA90" s="116">
        <f t="shared" si="28"/>
        <v>2.975711828949618E-14</v>
      </c>
      <c r="AB90" s="116">
        <f t="shared" si="29"/>
        <v>-1.1834437623279992E-14</v>
      </c>
      <c r="AC90" s="117">
        <f t="shared" si="14"/>
        <v>2.3372147328751074E-13</v>
      </c>
      <c r="AD90" s="107">
        <f t="shared" si="15"/>
        <v>0.14283458638791208</v>
      </c>
      <c r="AE90" s="107">
        <f t="shared" si="30"/>
        <v>0.17002082012815414</v>
      </c>
      <c r="AF90" s="107">
        <f t="shared" si="16"/>
        <v>0.15943866766269224</v>
      </c>
      <c r="AG90" s="107">
        <f t="shared" si="17"/>
        <v>0.1983906713770584</v>
      </c>
    </row>
    <row r="91" spans="13:33">
      <c r="M91" s="51"/>
      <c r="O91" s="52">
        <f t="shared" si="18"/>
        <v>1.6746490174778068E-7</v>
      </c>
      <c r="P91" s="52">
        <f t="shared" si="19"/>
        <v>1.2987505537715145E-12</v>
      </c>
      <c r="Q91" s="52">
        <f t="shared" si="20"/>
        <v>9.3701803202797635E-8</v>
      </c>
      <c r="R91" s="52">
        <f t="shared" si="21"/>
        <v>384.98539888820221</v>
      </c>
      <c r="S91" s="52">
        <f t="shared" si="22"/>
        <v>9.370180320279764E-2</v>
      </c>
      <c r="T91" s="52">
        <f t="shared" si="12"/>
        <v>6.698596069911227E-4</v>
      </c>
      <c r="U91" s="56">
        <f t="shared" si="23"/>
        <v>0.17004242419935794</v>
      </c>
      <c r="V91" s="116">
        <f t="shared" si="24"/>
        <v>2.2256397040861591E-14</v>
      </c>
      <c r="W91" s="116">
        <f t="shared" si="25"/>
        <v>2.0415970573964153E-14</v>
      </c>
      <c r="X91" s="116">
        <f t="shared" si="26"/>
        <v>-7.2957788215891309E-15</v>
      </c>
      <c r="Y91" s="117">
        <f t="shared" si="13"/>
        <v>3.5376588793236614E-14</v>
      </c>
      <c r="Z91" s="116">
        <f t="shared" si="27"/>
        <v>2.1860638585227773E-13</v>
      </c>
      <c r="AA91" s="116">
        <f t="shared" si="28"/>
        <v>3.0449691559137079E-14</v>
      </c>
      <c r="AB91" s="116">
        <f t="shared" si="29"/>
        <v>-1.292931854687316E-14</v>
      </c>
      <c r="AC91" s="117">
        <f t="shared" si="14"/>
        <v>2.3612675886454164E-13</v>
      </c>
      <c r="AD91" s="107">
        <f t="shared" si="15"/>
        <v>0.14982032939998566</v>
      </c>
      <c r="AE91" s="107">
        <f t="shared" si="30"/>
        <v>0.18017148723753462</v>
      </c>
      <c r="AF91" s="107">
        <f t="shared" si="16"/>
        <v>0.16704843107777942</v>
      </c>
      <c r="AG91" s="107">
        <f t="shared" si="17"/>
        <v>0.21064558110572737</v>
      </c>
    </row>
    <row r="92" spans="13:33">
      <c r="M92" s="51"/>
      <c r="O92" s="52">
        <f t="shared" si="18"/>
        <v>1.8421139192255877E-7</v>
      </c>
      <c r="P92" s="52">
        <f t="shared" si="19"/>
        <v>1.1806823216104676E-12</v>
      </c>
      <c r="Q92" s="52">
        <f t="shared" si="20"/>
        <v>1.1337918187538519E-7</v>
      </c>
      <c r="R92" s="52">
        <f t="shared" si="21"/>
        <v>423.4839387770225</v>
      </c>
      <c r="S92" s="52">
        <f t="shared" si="22"/>
        <v>0.11337918187538519</v>
      </c>
      <c r="T92" s="52">
        <f t="shared" si="12"/>
        <v>7.3684556769023507E-4</v>
      </c>
      <c r="U92" s="56">
        <f t="shared" si="23"/>
        <v>0.18502018743455556</v>
      </c>
      <c r="V92" s="116">
        <f t="shared" si="24"/>
        <v>2.5769531980129597E-14</v>
      </c>
      <c r="W92" s="116">
        <f t="shared" si="25"/>
        <v>2.0349094144689379E-14</v>
      </c>
      <c r="X92" s="116">
        <f t="shared" si="26"/>
        <v>-7.9711675557636917E-15</v>
      </c>
      <c r="Y92" s="117">
        <f t="shared" si="13"/>
        <v>3.8147458569055287E-14</v>
      </c>
      <c r="Z92" s="116">
        <f t="shared" si="27"/>
        <v>2.2211961400670019E-13</v>
      </c>
      <c r="AA92" s="116">
        <f t="shared" si="28"/>
        <v>3.1358999171896081E-14</v>
      </c>
      <c r="AB92" s="116">
        <f t="shared" si="29"/>
        <v>-1.4126218329699956E-14</v>
      </c>
      <c r="AC92" s="117">
        <f t="shared" si="14"/>
        <v>2.3935239484889632E-13</v>
      </c>
      <c r="AD92" s="107">
        <f t="shared" si="15"/>
        <v>0.15937780189388898</v>
      </c>
      <c r="AE92" s="107">
        <f t="shared" si="30"/>
        <v>0.19428341112506978</v>
      </c>
      <c r="AF92" s="107">
        <f t="shared" si="16"/>
        <v>0.17701575507190129</v>
      </c>
      <c r="AG92" s="107">
        <f t="shared" si="17"/>
        <v>0.22696062073264597</v>
      </c>
    </row>
    <row r="93" spans="13:33">
      <c r="M93" s="51"/>
      <c r="O93" s="52">
        <f t="shared" si="18"/>
        <v>2.0263253111481466E-7</v>
      </c>
      <c r="P93" s="52">
        <f t="shared" si="19"/>
        <v>1.0733475651004249E-12</v>
      </c>
      <c r="Q93" s="52">
        <f t="shared" si="20"/>
        <v>1.3718881006921606E-7</v>
      </c>
      <c r="R93" s="52">
        <f t="shared" si="21"/>
        <v>465.83233265472484</v>
      </c>
      <c r="S93" s="52">
        <f t="shared" si="22"/>
        <v>0.13718881006921607</v>
      </c>
      <c r="T93" s="52">
        <f t="shared" si="12"/>
        <v>8.1053012445925861E-4</v>
      </c>
      <c r="U93" s="56">
        <f t="shared" si="23"/>
        <v>0.20441956349750234</v>
      </c>
      <c r="V93" s="116">
        <f t="shared" si="24"/>
        <v>3.0125918819944697E-14</v>
      </c>
      <c r="W93" s="116">
        <f t="shared" si="25"/>
        <v>2.042039973974446E-14</v>
      </c>
      <c r="X93" s="116">
        <f t="shared" si="26"/>
        <v>-8.7095480820027877E-15</v>
      </c>
      <c r="Y93" s="117">
        <f t="shared" si="13"/>
        <v>4.1836770477686368E-14</v>
      </c>
      <c r="Z93" s="116">
        <f t="shared" si="27"/>
        <v>2.2647611345854707E-13</v>
      </c>
      <c r="AA93" s="116">
        <f t="shared" si="28"/>
        <v>3.2502079860357463E-14</v>
      </c>
      <c r="AB93" s="116">
        <f t="shared" si="29"/>
        <v>-1.5434749915704599E-14</v>
      </c>
      <c r="AC93" s="117">
        <f t="shared" si="14"/>
        <v>2.4354344340319994E-13</v>
      </c>
      <c r="AD93" s="107">
        <f t="shared" si="15"/>
        <v>0.17178360416142768</v>
      </c>
      <c r="AE93" s="107">
        <f t="shared" si="30"/>
        <v>0.21307292238479558</v>
      </c>
      <c r="AF93" s="107">
        <f t="shared" si="16"/>
        <v>0.18955604551617769</v>
      </c>
      <c r="AG93" s="107">
        <f t="shared" si="17"/>
        <v>0.2480432093366344</v>
      </c>
    </row>
    <row r="94" spans="13:33">
      <c r="M94" s="51"/>
      <c r="O94" s="52">
        <f t="shared" si="18"/>
        <v>2.2289578422629615E-7</v>
      </c>
      <c r="P94" s="52">
        <f t="shared" ref="P94:P125" si="31">$Q$17*1.3806505E-23/(6*PI()*$Q$20*O94)</f>
        <v>9.757705137276591E-13</v>
      </c>
      <c r="Q94" s="52">
        <f t="shared" ref="Q94:Q125" si="32">2*O94^2*($Q$18-$Q$19)*9.81/(9*$Q$20)</f>
        <v>1.6599846018375149E-7</v>
      </c>
      <c r="R94" s="52">
        <f t="shared" ref="R94:R125" si="33">$Q$21*2*$Q$16/P94</f>
        <v>512.4155659201972</v>
      </c>
      <c r="S94" s="52">
        <f t="shared" ref="S94:S125" si="34">Q94/$Q$21</f>
        <v>0.1659984601837515</v>
      </c>
      <c r="T94" s="52">
        <f t="shared" si="12"/>
        <v>8.9158313690518461E-4</v>
      </c>
      <c r="U94" s="56">
        <f t="shared" ref="U94:U125" si="35">1.5*T94^2+4.04*R94^(-2/3)+S94</f>
        <v>0.22909051862128044</v>
      </c>
      <c r="V94" s="116">
        <f t="shared" ref="V94:V125" si="36">PI()*$Q$16^2*$Q$15*($Q$21*($E$22*T94^$E$21)+Q94*($F$19+$F$22*T94^$F$21)+(P94/(2*$Q$16))*($G$19+$G$22*T94^$G$21))</f>
        <v>3.5493053369740919E-14</v>
      </c>
      <c r="W94" s="116">
        <f t="shared" ref="W94:W125" si="37">PI()*$Q$16^2*$Q$15*($Q$21^$H$16*Q94^$H$17*(P94/(2*$Q$16))^$H$18*($H$19+$H$22*T94^$H$21)+$Q$21^$I$16*Q94^$I$17*(P94/(2*$Q$16))^$I$18*($I$19+$I$22*T94^$I$21)+$Q$21^$J$16*Q94^$J$17*(P94/(2*$Q$16))^$J$18*($J$19+$J$22*T94^$J$21))</f>
        <v>2.0640253942565479E-14</v>
      </c>
      <c r="X94" s="116">
        <f t="shared" ref="X94:X125" si="38">PI()*$Q$16^2*$Q$15*($Q$21^$K$16*Q94^$K$17*(P94/(2*$Q$16))^$K$18*($K$19+$K$22*T94^$K$21))</f>
        <v>-9.5168647966175062E-15</v>
      </c>
      <c r="Y94" s="117">
        <f t="shared" si="13"/>
        <v>4.6616442515688892E-14</v>
      </c>
      <c r="Z94" s="116">
        <f t="shared" ref="Z94:Z125" si="39">PI()*$Q$16^2*$Q$15*($Q$21*($E$20+$E$23*T94^$E$21)+Q94*($F$20+$F$23*T94^$F$21)+(P94/(2*$Q$16))*($G$20+$G$23*T94^$G$21))</f>
        <v>2.3184338405349365E-13</v>
      </c>
      <c r="AA94" s="116">
        <f t="shared" ref="AA94:AA125" si="40">PI()*$Q$16^2*$Q$15*($Q$21^$H$16*Q94^$H$17*(P94/(2*$Q$16))^$H$18*($H$20+$H$23*T94^$H$21)+$Q$21^$I$16*Q94^$I$17*(P94/(2*$Q$16))^$I$18*($I$20+$I$23*T94^$I$21)+$Q$21^$J$16*Q94^$J$17*(P94/(2*$Q$16))^$J$18*($J$20+$J$23*T94^$J$21))</f>
        <v>3.3898759249650592E-14</v>
      </c>
      <c r="AB94" s="116">
        <f t="shared" ref="AB94:AB125" si="41">PI()*$Q$16^2*$Q$15*($Q$21^$K$16*Q94^$K$17*(P94/(2*$Q$16))^$K$18*($K$20+$K$23*T94^$K$21))</f>
        <v>-1.6865447751634226E-14</v>
      </c>
      <c r="AC94" s="117">
        <f t="shared" si="14"/>
        <v>2.4887669555151002E-13</v>
      </c>
      <c r="AD94" s="107">
        <f t="shared" si="15"/>
        <v>0.18730738292867075</v>
      </c>
      <c r="AE94" s="107">
        <f t="shared" ref="AE94:AE125" si="42">Y94/(PI()*$Q$16^2*$Q$21*$Q$15)</f>
        <v>0.23741559218339447</v>
      </c>
      <c r="AF94" s="107">
        <f t="shared" si="16"/>
        <v>0.20487507010448516</v>
      </c>
      <c r="AG94" s="107">
        <f t="shared" si="17"/>
        <v>0.27475571547157179</v>
      </c>
    </row>
    <row r="95" spans="13:33">
      <c r="M95" s="51"/>
      <c r="O95" s="52">
        <f t="shared" si="18"/>
        <v>2.4518536264892581E-7</v>
      </c>
      <c r="P95" s="52">
        <f t="shared" si="31"/>
        <v>8.8706410338878065E-13</v>
      </c>
      <c r="Q95" s="52">
        <f t="shared" si="32"/>
        <v>2.0085813682233937E-7</v>
      </c>
      <c r="R95" s="52">
        <f t="shared" si="33"/>
        <v>563.65712251221714</v>
      </c>
      <c r="S95" s="52">
        <f t="shared" si="34"/>
        <v>0.20085813682233938</v>
      </c>
      <c r="T95" s="52">
        <f t="shared" ref="T95:T134" si="43">O95/$Q$16</f>
        <v>9.8074145059570315E-4</v>
      </c>
      <c r="U95" s="56">
        <f t="shared" si="35"/>
        <v>0.26006634914607374</v>
      </c>
      <c r="V95" s="116">
        <f t="shared" si="36"/>
        <v>4.2074478618123586E-14</v>
      </c>
      <c r="W95" s="116">
        <f t="shared" si="37"/>
        <v>2.1021236935530143E-14</v>
      </c>
      <c r="X95" s="116">
        <f t="shared" si="38"/>
        <v>-1.0399633215015881E-14</v>
      </c>
      <c r="Y95" s="117">
        <f t="shared" ref="Y95:Y134" si="44">V95+W95+X95</f>
        <v>5.2696082338637852E-14</v>
      </c>
      <c r="Z95" s="116">
        <f t="shared" si="39"/>
        <v>2.384249736562765E-13</v>
      </c>
      <c r="AA95" s="116">
        <f t="shared" si="40"/>
        <v>3.557202815766195E-14</v>
      </c>
      <c r="AB95" s="116">
        <f t="shared" si="41"/>
        <v>-1.8429858401093298E-14</v>
      </c>
      <c r="AC95" s="117">
        <f t="shared" ref="AC95:AC134" si="45">Z95+AA95+AB95</f>
        <v>2.5556714341284515E-13</v>
      </c>
      <c r="AD95" s="107">
        <f t="shared" ref="AD95:AD134" si="46">Y95/AC95</f>
        <v>0.20619271176620771</v>
      </c>
      <c r="AE95" s="107">
        <f t="shared" si="42"/>
        <v>0.26837894354469566</v>
      </c>
      <c r="AF95" s="107">
        <f t="shared" ref="AF95:AF134" si="47">($Q$21*($E$22*T95^$E$21)+$F$19*Q95+$G$19*(P95/(2*$Q$16))+$Q$21^$I$16*Q95^$I$17*(P95/(2*$Q$16))^$I$18*($I$19+$I$22*T95^$I$21)+$Q$21^$J$16*Q95^$J$17*(P95/(2*$Q$16))^$J$18*($J$19))/($Q$21*($E$20+$E$23*T95^$E$21)+$F$20*Q95+$G$20*(P95/(2*$Q$16))+$Q$21^$I$16*Q95^$I$17*(P95/(2*$Q$16))^$I$18*($I$20+$I$23*T95^$I$21)+$Q$21^$J$16*Q95^$J$17*(P95/(2*$Q$16))^$J$18*($J$20))</f>
        <v>0.22315425480200385</v>
      </c>
      <c r="AG95" s="107">
        <f t="shared" ref="AG95:AG134" si="48">($Q$21*($E$22*T95^$E$21)+$F$19*Q95+$G$19*(P95/(2*$Q$16))+$Q$21^$I$16*Q95^$I$17*(P95/(2*$Q$16))^$I$18*($I$19+$I$22*T95^$I$21)+$Q$21^$J$16*Q95^$J$17*(P95/(2*$Q$16))^$J$18*($J$19))/($Q$21)</f>
        <v>0.30814709530478601</v>
      </c>
    </row>
    <row r="96" spans="13:33">
      <c r="M96" s="51"/>
      <c r="O96" s="52">
        <f t="shared" ref="O96:O133" si="49">1.1*O95</f>
        <v>2.6970389891381842E-7</v>
      </c>
      <c r="P96" s="52">
        <f t="shared" si="31"/>
        <v>8.0642191217161889E-13</v>
      </c>
      <c r="Q96" s="52">
        <f t="shared" si="32"/>
        <v>2.4303834555503069E-7</v>
      </c>
      <c r="R96" s="52">
        <f t="shared" si="33"/>
        <v>620.02283476343882</v>
      </c>
      <c r="S96" s="52">
        <f t="shared" si="34"/>
        <v>0.2430383455550307</v>
      </c>
      <c r="T96" s="52">
        <f t="shared" si="43"/>
        <v>1.0788155956552737E-3</v>
      </c>
      <c r="U96" s="56">
        <f t="shared" si="35"/>
        <v>0.29860188304665847</v>
      </c>
      <c r="V96" s="116">
        <f t="shared" si="36"/>
        <v>5.0117275971169011E-14</v>
      </c>
      <c r="W96" s="116">
        <f t="shared" si="37"/>
        <v>2.1578487027285436E-14</v>
      </c>
      <c r="X96" s="116">
        <f t="shared" si="38"/>
        <v>-1.1364996314843697E-14</v>
      </c>
      <c r="Y96" s="117">
        <f t="shared" si="44"/>
        <v>6.033076668361075E-14</v>
      </c>
      <c r="Z96" s="116">
        <f t="shared" si="39"/>
        <v>2.4646796956376356E-13</v>
      </c>
      <c r="AA96" s="116">
        <f t="shared" si="40"/>
        <v>3.7548485297287233E-14</v>
      </c>
      <c r="AB96" s="116">
        <f t="shared" si="41"/>
        <v>-2.0140640393844567E-14</v>
      </c>
      <c r="AC96" s="117">
        <f t="shared" si="45"/>
        <v>2.6387581446720618E-13</v>
      </c>
      <c r="AD96" s="107">
        <f t="shared" si="46"/>
        <v>0.22863318036715527</v>
      </c>
      <c r="AE96" s="107">
        <f t="shared" si="42"/>
        <v>0.30726207162305552</v>
      </c>
      <c r="AF96" s="107">
        <f t="shared" si="47"/>
        <v>0.24453283078931826</v>
      </c>
      <c r="AG96" s="107">
        <f t="shared" si="48"/>
        <v>0.34949120633801001</v>
      </c>
    </row>
    <row r="97" spans="13:33">
      <c r="M97" s="51"/>
      <c r="O97" s="52">
        <f t="shared" si="49"/>
        <v>2.9667428880520028E-7</v>
      </c>
      <c r="P97" s="52">
        <f t="shared" si="31"/>
        <v>7.3311082924692607E-13</v>
      </c>
      <c r="Q97" s="52">
        <f t="shared" si="32"/>
        <v>2.9407639812158714E-7</v>
      </c>
      <c r="R97" s="52">
        <f t="shared" si="33"/>
        <v>682.02511823978284</v>
      </c>
      <c r="S97" s="52">
        <f t="shared" si="34"/>
        <v>0.29407639812158715</v>
      </c>
      <c r="T97" s="52">
        <f t="shared" si="43"/>
        <v>1.1866971552208011E-3</v>
      </c>
      <c r="U97" s="56">
        <f t="shared" si="35"/>
        <v>0.34621972211397956</v>
      </c>
      <c r="V97" s="116">
        <f t="shared" si="36"/>
        <v>5.9921137127447954E-14</v>
      </c>
      <c r="W97" s="116">
        <f t="shared" si="37"/>
        <v>2.2330110427681824E-14</v>
      </c>
      <c r="X97" s="116">
        <f t="shared" si="38"/>
        <v>-1.2420786647020658E-14</v>
      </c>
      <c r="Y97" s="117">
        <f t="shared" si="44"/>
        <v>6.9830460908109118E-14</v>
      </c>
      <c r="Z97" s="116">
        <f t="shared" si="39"/>
        <v>2.5627207059111523E-13</v>
      </c>
      <c r="AA97" s="116">
        <f t="shared" si="40"/>
        <v>3.9858855731464374E-14</v>
      </c>
      <c r="AB97" s="116">
        <f t="shared" si="41"/>
        <v>-2.2011674296768126E-14</v>
      </c>
      <c r="AC97" s="117">
        <f t="shared" si="45"/>
        <v>2.7411925202581148E-13</v>
      </c>
      <c r="AD97" s="107">
        <f t="shared" si="46"/>
        <v>0.25474482507902718</v>
      </c>
      <c r="AE97" s="107">
        <f t="shared" si="42"/>
        <v>0.35564361702114977</v>
      </c>
      <c r="AF97" s="107">
        <f t="shared" si="47"/>
        <v>0.26908771175452062</v>
      </c>
      <c r="AG97" s="107">
        <f t="shared" si="48"/>
        <v>0.40033319200204082</v>
      </c>
    </row>
    <row r="98" spans="13:33">
      <c r="M98" s="51"/>
      <c r="O98" s="52">
        <f t="shared" si="49"/>
        <v>3.2634171768572032E-7</v>
      </c>
      <c r="P98" s="52">
        <f t="shared" si="31"/>
        <v>6.6646439022447826E-13</v>
      </c>
      <c r="Q98" s="52">
        <f t="shared" si="32"/>
        <v>3.5583244172712055E-7</v>
      </c>
      <c r="R98" s="52">
        <f t="shared" si="33"/>
        <v>750.22763006376113</v>
      </c>
      <c r="S98" s="52">
        <f t="shared" si="34"/>
        <v>0.35583244172712059</v>
      </c>
      <c r="T98" s="52">
        <f t="shared" si="43"/>
        <v>1.3053668707428813E-3</v>
      </c>
      <c r="U98" s="56">
        <f t="shared" si="35"/>
        <v>0.40476621219950565</v>
      </c>
      <c r="V98" s="116">
        <f t="shared" si="36"/>
        <v>7.1849347994625783E-14</v>
      </c>
      <c r="W98" s="116">
        <f t="shared" si="37"/>
        <v>2.3297668591026353E-14</v>
      </c>
      <c r="X98" s="116">
        <f t="shared" si="38"/>
        <v>-1.3575594834157248E-14</v>
      </c>
      <c r="Y98" s="117">
        <f t="shared" si="44"/>
        <v>8.1571421751494889E-14</v>
      </c>
      <c r="Z98" s="116">
        <f t="shared" si="39"/>
        <v>2.6820057124345753E-13</v>
      </c>
      <c r="AA98" s="116">
        <f t="shared" si="40"/>
        <v>4.2538598582399448E-14</v>
      </c>
      <c r="AB98" s="116">
        <f t="shared" si="41"/>
        <v>-2.4058184104308303E-14</v>
      </c>
      <c r="AC98" s="117">
        <f t="shared" si="45"/>
        <v>2.8668098572154872E-13</v>
      </c>
      <c r="AD98" s="107">
        <f t="shared" si="46"/>
        <v>0.28453725853560674</v>
      </c>
      <c r="AE98" s="107">
        <f t="shared" si="42"/>
        <v>0.4154398395770933</v>
      </c>
      <c r="AF98" s="107">
        <f t="shared" si="47"/>
        <v>0.2968127539009548</v>
      </c>
      <c r="AG98" s="107">
        <f t="shared" si="48"/>
        <v>0.46254562560147727</v>
      </c>
    </row>
    <row r="99" spans="13:33">
      <c r="M99" s="51"/>
      <c r="O99" s="52">
        <f t="shared" si="49"/>
        <v>3.5897588945429238E-7</v>
      </c>
      <c r="P99" s="52">
        <f t="shared" si="31"/>
        <v>6.0587671838588923E-13</v>
      </c>
      <c r="Q99" s="52">
        <f t="shared" si="32"/>
        <v>4.3055725448981581E-7</v>
      </c>
      <c r="R99" s="52">
        <f t="shared" si="33"/>
        <v>825.25039307013742</v>
      </c>
      <c r="S99" s="52">
        <f t="shared" si="34"/>
        <v>0.43055725448981585</v>
      </c>
      <c r="T99" s="52">
        <f t="shared" si="43"/>
        <v>1.4359035578171695E-3</v>
      </c>
      <c r="U99" s="56">
        <f t="shared" si="35"/>
        <v>0.47647918335636813</v>
      </c>
      <c r="V99" s="116">
        <f t="shared" si="36"/>
        <v>8.6342085765600488E-14</v>
      </c>
      <c r="W99" s="116">
        <f t="shared" si="37"/>
        <v>2.4506757879686221E-14</v>
      </c>
      <c r="X99" s="116">
        <f t="shared" si="38"/>
        <v>-1.483884514624686E-14</v>
      </c>
      <c r="Y99" s="117">
        <f t="shared" si="44"/>
        <v>9.6009998499039845E-14</v>
      </c>
      <c r="Z99" s="116">
        <f t="shared" si="39"/>
        <v>2.8269365910017048E-13</v>
      </c>
      <c r="AA99" s="116">
        <f t="shared" si="40"/>
        <v>4.5628620068620548E-14</v>
      </c>
      <c r="AB99" s="116">
        <f t="shared" si="41"/>
        <v>-2.6296871171014906E-14</v>
      </c>
      <c r="AC99" s="117">
        <f t="shared" si="45"/>
        <v>3.0202540799777614E-13</v>
      </c>
      <c r="AD99" s="107">
        <f t="shared" si="46"/>
        <v>0.31788715769153691</v>
      </c>
      <c r="AE99" s="107">
        <f t="shared" si="42"/>
        <v>0.48897490711576469</v>
      </c>
      <c r="AF99" s="107">
        <f t="shared" si="47"/>
        <v>0.32759984551989763</v>
      </c>
      <c r="AG99" s="107">
        <f t="shared" si="48"/>
        <v>0.53839645678728609</v>
      </c>
    </row>
    <row r="100" spans="13:33">
      <c r="M100" s="51"/>
      <c r="O100" s="52">
        <f t="shared" si="49"/>
        <v>3.9487347839972163E-7</v>
      </c>
      <c r="P100" s="52">
        <f t="shared" si="31"/>
        <v>5.5079701671444476E-13</v>
      </c>
      <c r="Q100" s="52">
        <f t="shared" si="32"/>
        <v>5.2097427793267723E-7</v>
      </c>
      <c r="R100" s="52">
        <f t="shared" si="33"/>
        <v>907.77543237715111</v>
      </c>
      <c r="S100" s="52">
        <f t="shared" si="34"/>
        <v>0.52097427793267725</v>
      </c>
      <c r="T100" s="52">
        <f t="shared" si="43"/>
        <v>1.5794939135988864E-3</v>
      </c>
      <c r="U100" s="56">
        <f t="shared" si="35"/>
        <v>0.56406993056163757</v>
      </c>
      <c r="V100" s="116">
        <f t="shared" si="36"/>
        <v>1.0393251464676341E-13</v>
      </c>
      <c r="W100" s="116">
        <f t="shared" si="37"/>
        <v>2.5987699220091261E-14</v>
      </c>
      <c r="X100" s="116">
        <f t="shared" si="38"/>
        <v>-1.6220878922433789E-14</v>
      </c>
      <c r="Y100" s="117">
        <f t="shared" si="44"/>
        <v>1.1369933494442086E-13</v>
      </c>
      <c r="Z100" s="116">
        <f t="shared" si="39"/>
        <v>3.0028451091542092E-13</v>
      </c>
      <c r="AA100" s="116">
        <f t="shared" si="40"/>
        <v>4.9176111022361138E-14</v>
      </c>
      <c r="AB100" s="116">
        <f t="shared" si="41"/>
        <v>-2.8746062048619769E-14</v>
      </c>
      <c r="AC100" s="117">
        <f t="shared" si="45"/>
        <v>3.2071455988916233E-13</v>
      </c>
      <c r="AD100" s="107">
        <f t="shared" si="46"/>
        <v>0.35451878138527571</v>
      </c>
      <c r="AE100" s="107">
        <f t="shared" si="42"/>
        <v>0.5790659578453009</v>
      </c>
      <c r="AF100" s="107">
        <f t="shared" si="47"/>
        <v>0.36122487795935726</v>
      </c>
      <c r="AG100" s="107">
        <f t="shared" si="48"/>
        <v>0.63063123287182865</v>
      </c>
    </row>
    <row r="101" spans="13:33">
      <c r="M101" s="51"/>
      <c r="O101" s="52">
        <f t="shared" si="49"/>
        <v>4.3436082623969382E-7</v>
      </c>
      <c r="P101" s="52">
        <f t="shared" si="31"/>
        <v>5.0072456064949521E-13</v>
      </c>
      <c r="Q101" s="52">
        <f t="shared" si="32"/>
        <v>6.3037887629853958E-7</v>
      </c>
      <c r="R101" s="52">
        <f t="shared" si="33"/>
        <v>998.55297561486634</v>
      </c>
      <c r="S101" s="52">
        <f t="shared" si="34"/>
        <v>0.63037887629853961</v>
      </c>
      <c r="T101" s="52">
        <f t="shared" si="43"/>
        <v>1.7374433049587752E-3</v>
      </c>
      <c r="U101" s="56">
        <f t="shared" si="35"/>
        <v>0.6708224246089951</v>
      </c>
      <c r="V101" s="116">
        <f t="shared" si="36"/>
        <v>1.2526626785912087E-13</v>
      </c>
      <c r="W101" s="116">
        <f t="shared" si="37"/>
        <v>2.77763589320982E-14</v>
      </c>
      <c r="X101" s="116">
        <f t="shared" si="38"/>
        <v>-1.7733046696143001E-14</v>
      </c>
      <c r="Y101" s="117">
        <f t="shared" si="44"/>
        <v>1.3530958009507607E-13</v>
      </c>
      <c r="Z101" s="116">
        <f t="shared" si="39"/>
        <v>3.2161877506902167E-13</v>
      </c>
      <c r="AA101" s="116">
        <f t="shared" si="40"/>
        <v>5.3235531727918446E-14</v>
      </c>
      <c r="AB101" s="116">
        <f t="shared" si="41"/>
        <v>-3.142587174690004E-14</v>
      </c>
      <c r="AC101" s="117">
        <f t="shared" si="45"/>
        <v>3.4342843505004005E-13</v>
      </c>
      <c r="AD101" s="107">
        <f t="shared" si="46"/>
        <v>0.39399643793432676</v>
      </c>
      <c r="AE101" s="107">
        <f t="shared" si="42"/>
        <v>0.68912603263424288</v>
      </c>
      <c r="AF101" s="107">
        <f t="shared" si="47"/>
        <v>0.39734180074845699</v>
      </c>
      <c r="AG101" s="107">
        <f t="shared" si="48"/>
        <v>0.74257258650540114</v>
      </c>
    </row>
    <row r="102" spans="13:33">
      <c r="M102" s="51"/>
      <c r="O102" s="52">
        <f t="shared" si="49"/>
        <v>4.7779690886366329E-7</v>
      </c>
      <c r="P102" s="52">
        <f t="shared" si="31"/>
        <v>4.5520414604499553E-13</v>
      </c>
      <c r="Q102" s="52">
        <f t="shared" si="32"/>
        <v>7.6275844032123305E-7</v>
      </c>
      <c r="R102" s="52">
        <f t="shared" si="33"/>
        <v>1098.4082731763533</v>
      </c>
      <c r="S102" s="52">
        <f t="shared" si="34"/>
        <v>0.76275844032123308</v>
      </c>
      <c r="T102" s="52">
        <f t="shared" si="43"/>
        <v>1.911187635454653E-3</v>
      </c>
      <c r="U102" s="56">
        <f t="shared" si="35"/>
        <v>0.80071337063222825</v>
      </c>
      <c r="V102" s="116">
        <f t="shared" si="36"/>
        <v>1.5112502716185704E-13</v>
      </c>
      <c r="W102" s="116">
        <f t="shared" si="37"/>
        <v>2.991512613156407E-14</v>
      </c>
      <c r="X102" s="116">
        <f t="shared" si="38"/>
        <v>-1.938780998015403E-14</v>
      </c>
      <c r="Y102" s="117">
        <f t="shared" si="44"/>
        <v>1.6165234331326708E-13</v>
      </c>
      <c r="Z102" s="116">
        <f t="shared" si="39"/>
        <v>3.4747815163331653E-13</v>
      </c>
      <c r="AA102" s="116">
        <f t="shared" si="40"/>
        <v>5.7869771342905435E-14</v>
      </c>
      <c r="AB102" s="116">
        <f t="shared" si="41"/>
        <v>-3.4358384113549401E-14</v>
      </c>
      <c r="AC102" s="117">
        <f t="shared" si="45"/>
        <v>3.7098953886267258E-13</v>
      </c>
      <c r="AD102" s="107">
        <f t="shared" si="46"/>
        <v>0.43573288834191398</v>
      </c>
      <c r="AE102" s="107">
        <f t="shared" si="42"/>
        <v>0.82328862402222569</v>
      </c>
      <c r="AF102" s="107">
        <f t="shared" si="47"/>
        <v>0.43548742437293775</v>
      </c>
      <c r="AG102" s="107">
        <f t="shared" si="48"/>
        <v>0.87824060941961635</v>
      </c>
    </row>
    <row r="103" spans="13:33">
      <c r="M103" s="51"/>
      <c r="O103" s="52">
        <f t="shared" si="49"/>
        <v>5.255765997500297E-7</v>
      </c>
      <c r="P103" s="52">
        <f t="shared" si="31"/>
        <v>4.1382195094999594E-13</v>
      </c>
      <c r="Q103" s="52">
        <f t="shared" si="32"/>
        <v>9.2293771278869238E-7</v>
      </c>
      <c r="R103" s="52">
        <f t="shared" si="33"/>
        <v>1208.2491004939884</v>
      </c>
      <c r="S103" s="52">
        <f t="shared" si="34"/>
        <v>0.92293771278869241</v>
      </c>
      <c r="T103" s="52">
        <f t="shared" si="43"/>
        <v>2.1023063990001189E-3</v>
      </c>
      <c r="U103" s="56">
        <f t="shared" si="35"/>
        <v>0.95855749144056024</v>
      </c>
      <c r="V103" s="116">
        <f t="shared" si="36"/>
        <v>1.8245506082002595E-13</v>
      </c>
      <c r="W103" s="116">
        <f t="shared" si="37"/>
        <v>3.2454077181190831E-14</v>
      </c>
      <c r="X103" s="116">
        <f t="shared" si="38"/>
        <v>-2.1198853779703097E-14</v>
      </c>
      <c r="Y103" s="117">
        <f t="shared" si="44"/>
        <v>1.9371028422151367E-13</v>
      </c>
      <c r="Z103" s="116">
        <f t="shared" si="39"/>
        <v>3.7880893099725287E-13</v>
      </c>
      <c r="AA103" s="116">
        <f t="shared" si="40"/>
        <v>6.3151514468261453E-14</v>
      </c>
      <c r="AB103" s="116">
        <f t="shared" si="41"/>
        <v>-3.7567851225877389E-14</v>
      </c>
      <c r="AC103" s="117">
        <f t="shared" si="45"/>
        <v>4.0439259423963694E-13</v>
      </c>
      <c r="AD103" s="107">
        <f t="shared" si="46"/>
        <v>0.47901540973008988</v>
      </c>
      <c r="AE103" s="107">
        <f t="shared" si="42"/>
        <v>0.98655837637087629</v>
      </c>
      <c r="AF103" s="107">
        <f t="shared" si="47"/>
        <v>0.47509831274318698</v>
      </c>
      <c r="AG103" s="107">
        <f t="shared" si="48"/>
        <v>1.0424984919969535</v>
      </c>
    </row>
    <row r="104" spans="13:33">
      <c r="M104" s="51"/>
      <c r="O104" s="52">
        <f t="shared" si="49"/>
        <v>5.7813425972503267E-7</v>
      </c>
      <c r="P104" s="52">
        <f t="shared" si="31"/>
        <v>3.7620177359090542E-13</v>
      </c>
      <c r="Q104" s="52">
        <f t="shared" si="32"/>
        <v>1.1167546324743179E-6</v>
      </c>
      <c r="R104" s="52">
        <f t="shared" si="33"/>
        <v>1329.0740105433872</v>
      </c>
      <c r="S104" s="52">
        <f t="shared" si="34"/>
        <v>1.1167546324743181</v>
      </c>
      <c r="T104" s="52">
        <f t="shared" si="43"/>
        <v>2.3125370389001304E-3</v>
      </c>
      <c r="U104" s="56">
        <f t="shared" si="35"/>
        <v>1.1501833321054034</v>
      </c>
      <c r="V104" s="116">
        <f t="shared" si="36"/>
        <v>2.2040176216247818E-13</v>
      </c>
      <c r="W104" s="116">
        <f t="shared" si="37"/>
        <v>3.5452363773233577E-14</v>
      </c>
      <c r="X104" s="116">
        <f t="shared" si="38"/>
        <v>-2.3181211026985516E-14</v>
      </c>
      <c r="Y104" s="117">
        <f t="shared" si="44"/>
        <v>2.3267291490872624E-13</v>
      </c>
      <c r="Z104" s="116">
        <f t="shared" si="39"/>
        <v>4.1675653321727238E-13</v>
      </c>
      <c r="AA104" s="116">
        <f t="shared" si="40"/>
        <v>6.9164853800122995E-14</v>
      </c>
      <c r="AB104" s="116">
        <f t="shared" si="41"/>
        <v>-4.1080913909188592E-14</v>
      </c>
      <c r="AC104" s="117">
        <f t="shared" si="45"/>
        <v>4.4484047310820676E-13</v>
      </c>
      <c r="AD104" s="107">
        <f t="shared" si="46"/>
        <v>0.52304798905321037</v>
      </c>
      <c r="AE104" s="107">
        <f t="shared" si="42"/>
        <v>1.1849934250023595</v>
      </c>
      <c r="AF104" s="107">
        <f t="shared" si="47"/>
        <v>0.51553915787886639</v>
      </c>
      <c r="AG104" s="107">
        <f t="shared" si="48"/>
        <v>1.2412287280390109</v>
      </c>
    </row>
    <row r="105" spans="13:33">
      <c r="M105" s="51"/>
      <c r="O105" s="52">
        <f t="shared" si="49"/>
        <v>6.3594768569753597E-7</v>
      </c>
      <c r="P105" s="52">
        <f t="shared" si="31"/>
        <v>3.4200161235536853E-13</v>
      </c>
      <c r="Q105" s="52">
        <f t="shared" si="32"/>
        <v>1.3512731052939247E-6</v>
      </c>
      <c r="R105" s="52">
        <f t="shared" si="33"/>
        <v>1461.9814115977263</v>
      </c>
      <c r="S105" s="52">
        <f t="shared" si="34"/>
        <v>1.3512731052939249</v>
      </c>
      <c r="T105" s="52">
        <f t="shared" si="43"/>
        <v>2.5437907427901438E-3</v>
      </c>
      <c r="U105" s="56">
        <f t="shared" si="35"/>
        <v>1.382645994537905</v>
      </c>
      <c r="V105" s="116">
        <f t="shared" si="36"/>
        <v>2.6635145033711028E-13</v>
      </c>
      <c r="W105" s="116">
        <f t="shared" si="37"/>
        <v>3.8979868583658052E-14</v>
      </c>
      <c r="X105" s="116">
        <f t="shared" si="38"/>
        <v>-2.5351400271307085E-14</v>
      </c>
      <c r="Y105" s="117">
        <f t="shared" si="44"/>
        <v>2.7997991864946124E-13</v>
      </c>
      <c r="Z105" s="116">
        <f t="shared" si="39"/>
        <v>4.6270730973053218E-13</v>
      </c>
      <c r="AA105" s="116">
        <f t="shared" si="40"/>
        <v>7.6007195445507268E-14</v>
      </c>
      <c r="AB105" s="116">
        <f t="shared" si="41"/>
        <v>-4.492684574634917E-14</v>
      </c>
      <c r="AC105" s="117">
        <f t="shared" si="45"/>
        <v>4.9378765942969027E-13</v>
      </c>
      <c r="AD105" s="107">
        <f t="shared" si="46"/>
        <v>0.56700468977460783</v>
      </c>
      <c r="AE105" s="107">
        <f t="shared" si="42"/>
        <v>1.4259260166249119</v>
      </c>
      <c r="AF105" s="107">
        <f t="shared" si="47"/>
        <v>0.55613987341908067</v>
      </c>
      <c r="AG105" s="107">
        <f t="shared" si="48"/>
        <v>1.4815462967846609</v>
      </c>
    </row>
    <row r="106" spans="13:33">
      <c r="M106" s="51"/>
      <c r="O106" s="52">
        <f t="shared" si="49"/>
        <v>6.995424542672896E-7</v>
      </c>
      <c r="P106" s="52">
        <f t="shared" si="31"/>
        <v>3.1091055668669861E-13</v>
      </c>
      <c r="Q106" s="52">
        <f t="shared" si="32"/>
        <v>1.6350404574056491E-6</v>
      </c>
      <c r="R106" s="52">
        <f t="shared" si="33"/>
        <v>1608.1795527574991</v>
      </c>
      <c r="S106" s="52">
        <f t="shared" si="34"/>
        <v>1.6350404574056492</v>
      </c>
      <c r="T106" s="52">
        <f t="shared" si="43"/>
        <v>2.7981698170691585E-3</v>
      </c>
      <c r="U106" s="56">
        <f t="shared" si="35"/>
        <v>1.664484556676455</v>
      </c>
      <c r="V106" s="116">
        <f t="shared" si="36"/>
        <v>3.2198196068291283E-13</v>
      </c>
      <c r="W106" s="116">
        <f t="shared" si="37"/>
        <v>4.3119181299958818E-14</v>
      </c>
      <c r="X106" s="116">
        <f t="shared" si="38"/>
        <v>-2.7727578117637992E-14</v>
      </c>
      <c r="Y106" s="117">
        <f t="shared" si="44"/>
        <v>3.3737356386523362E-13</v>
      </c>
      <c r="Z106" s="116">
        <f t="shared" si="39"/>
        <v>5.1833913488426325E-13</v>
      </c>
      <c r="AA106" s="116">
        <f t="shared" si="40"/>
        <v>8.3791512678161475E-14</v>
      </c>
      <c r="AB106" s="116">
        <f t="shared" si="41"/>
        <v>-4.9137823223945393E-14</v>
      </c>
      <c r="AC106" s="117">
        <f t="shared" si="45"/>
        <v>5.5299282433847933E-13</v>
      </c>
      <c r="AD106" s="107">
        <f t="shared" si="46"/>
        <v>0.610086693744749</v>
      </c>
      <c r="AE106" s="107">
        <f t="shared" si="42"/>
        <v>1.7182294514457979</v>
      </c>
      <c r="AF106" s="107">
        <f t="shared" si="47"/>
        <v>0.59623686602739379</v>
      </c>
      <c r="AG106" s="107">
        <f t="shared" si="48"/>
        <v>1.7720565805155097</v>
      </c>
    </row>
    <row r="107" spans="13:33">
      <c r="M107" s="51"/>
      <c r="O107" s="52">
        <f t="shared" si="49"/>
        <v>7.6949669969401866E-7</v>
      </c>
      <c r="P107" s="52">
        <f t="shared" si="31"/>
        <v>2.8264596062427143E-13</v>
      </c>
      <c r="Q107" s="52">
        <f t="shared" si="32"/>
        <v>1.9783989534608358E-6</v>
      </c>
      <c r="R107" s="52">
        <f t="shared" si="33"/>
        <v>1768.9975080332492</v>
      </c>
      <c r="S107" s="52">
        <f t="shared" si="34"/>
        <v>1.9783989534608359</v>
      </c>
      <c r="T107" s="52">
        <f t="shared" si="43"/>
        <v>3.0779867987760744E-3</v>
      </c>
      <c r="U107" s="56">
        <f t="shared" si="35"/>
        <v>2.0060335594151435</v>
      </c>
      <c r="V107" s="116">
        <f t="shared" si="36"/>
        <v>3.8932387416035949E-13</v>
      </c>
      <c r="W107" s="116">
        <f t="shared" si="37"/>
        <v>4.7967958507939874E-14</v>
      </c>
      <c r="X107" s="116">
        <f t="shared" si="38"/>
        <v>-3.0329708084776058E-14</v>
      </c>
      <c r="Y107" s="117">
        <f t="shared" si="44"/>
        <v>4.0696212458352328E-13</v>
      </c>
      <c r="Z107" s="116">
        <f t="shared" si="39"/>
        <v>5.8568263676429453E-13</v>
      </c>
      <c r="AA107" s="116">
        <f t="shared" si="40"/>
        <v>9.2649014970190507E-14</v>
      </c>
      <c r="AB107" s="116">
        <f t="shared" si="41"/>
        <v>-5.3749224976687209E-14</v>
      </c>
      <c r="AC107" s="117">
        <f t="shared" si="45"/>
        <v>6.2458242675779781E-13</v>
      </c>
      <c r="AD107" s="107">
        <f t="shared" si="46"/>
        <v>0.6515747276081082</v>
      </c>
      <c r="AE107" s="107">
        <f t="shared" si="42"/>
        <v>2.0726410809167195</v>
      </c>
      <c r="AF107" s="107">
        <f t="shared" si="47"/>
        <v>0.6352130823505957</v>
      </c>
      <c r="AG107" s="107">
        <f t="shared" si="48"/>
        <v>2.1231674050353067</v>
      </c>
    </row>
    <row r="108" spans="13:33">
      <c r="M108" s="51"/>
      <c r="O108" s="52">
        <f t="shared" si="49"/>
        <v>8.4644636966342058E-7</v>
      </c>
      <c r="P108" s="52">
        <f t="shared" si="31"/>
        <v>2.5695087329479224E-13</v>
      </c>
      <c r="Q108" s="52">
        <f t="shared" si="32"/>
        <v>2.3938627336876119E-6</v>
      </c>
      <c r="R108" s="52">
        <f t="shared" si="33"/>
        <v>1945.8972588365739</v>
      </c>
      <c r="S108" s="52">
        <f t="shared" si="34"/>
        <v>2.3938627336876119</v>
      </c>
      <c r="T108" s="52">
        <f t="shared" si="43"/>
        <v>3.3857854786536823E-3</v>
      </c>
      <c r="U108" s="56">
        <f t="shared" si="35"/>
        <v>2.4197999149008917</v>
      </c>
      <c r="V108" s="116">
        <f t="shared" si="36"/>
        <v>4.708346254995906E-13</v>
      </c>
      <c r="W108" s="116">
        <f t="shared" si="37"/>
        <v>5.3641743806469783E-14</v>
      </c>
      <c r="X108" s="116">
        <f t="shared" si="38"/>
        <v>-3.3179747755373979E-14</v>
      </c>
      <c r="Y108" s="117">
        <f t="shared" si="44"/>
        <v>4.9129662155068644E-13</v>
      </c>
      <c r="Z108" s="116">
        <f t="shared" si="39"/>
        <v>6.6719530703230318E-13</v>
      </c>
      <c r="AA108" s="116">
        <f t="shared" si="40"/>
        <v>1.0273231244563195E-13</v>
      </c>
      <c r="AB108" s="116">
        <f t="shared" si="41"/>
        <v>-5.8799963447999535E-14</v>
      </c>
      <c r="AC108" s="117">
        <f t="shared" si="45"/>
        <v>7.1112765602993561E-13</v>
      </c>
      <c r="AD108" s="107">
        <f t="shared" si="46"/>
        <v>0.69086980007708321</v>
      </c>
      <c r="AE108" s="107">
        <f t="shared" si="42"/>
        <v>2.5021531470124785</v>
      </c>
      <c r="AF108" s="107">
        <f t="shared" si="47"/>
        <v>0.67253175242635788</v>
      </c>
      <c r="AG108" s="107">
        <f t="shared" si="48"/>
        <v>2.5474665612788572</v>
      </c>
    </row>
    <row r="109" spans="13:33">
      <c r="M109" s="51"/>
      <c r="O109" s="52">
        <f t="shared" si="49"/>
        <v>9.310910066297627E-7</v>
      </c>
      <c r="P109" s="52">
        <f t="shared" si="31"/>
        <v>2.3359170299526562E-13</v>
      </c>
      <c r="Q109" s="52">
        <f t="shared" si="32"/>
        <v>2.8965739077620106E-6</v>
      </c>
      <c r="R109" s="52">
        <f t="shared" si="33"/>
        <v>2140.4869847202317</v>
      </c>
      <c r="S109" s="52">
        <f t="shared" si="34"/>
        <v>2.8965739077620105</v>
      </c>
      <c r="T109" s="52">
        <f t="shared" si="43"/>
        <v>3.7243640265190508E-3</v>
      </c>
      <c r="U109" s="56">
        <f t="shared" si="35"/>
        <v>2.9209189741256076</v>
      </c>
      <c r="V109" s="116">
        <f t="shared" si="36"/>
        <v>5.6948820272720751E-13</v>
      </c>
      <c r="W109" s="116">
        <f t="shared" si="37"/>
        <v>6.0277340064211507E-14</v>
      </c>
      <c r="X109" s="116">
        <f t="shared" si="38"/>
        <v>-3.6301856316722593E-14</v>
      </c>
      <c r="Y109" s="117">
        <f t="shared" si="44"/>
        <v>5.9346368647469649E-13</v>
      </c>
      <c r="Z109" s="116">
        <f t="shared" si="39"/>
        <v>7.6585120249314912E-13</v>
      </c>
      <c r="AA109" s="116">
        <f t="shared" si="40"/>
        <v>1.1421917193184869E-13</v>
      </c>
      <c r="AB109" s="116">
        <f t="shared" si="41"/>
        <v>-6.4332852686382945E-14</v>
      </c>
      <c r="AC109" s="117">
        <f t="shared" si="45"/>
        <v>8.1573752173861486E-13</v>
      </c>
      <c r="AD109" s="107">
        <f t="shared" si="46"/>
        <v>0.72751794622591714</v>
      </c>
      <c r="AE109" s="107">
        <f t="shared" si="42"/>
        <v>3.0224857359355761</v>
      </c>
      <c r="AF109" s="107">
        <f t="shared" si="47"/>
        <v>0.70776014163948875</v>
      </c>
      <c r="AG109" s="107">
        <f t="shared" si="48"/>
        <v>3.0601785511155888</v>
      </c>
    </row>
    <row r="110" spans="13:33">
      <c r="M110" s="51"/>
      <c r="O110" s="52">
        <f t="shared" si="49"/>
        <v>1.024200107292739E-6</v>
      </c>
      <c r="P110" s="52">
        <f t="shared" si="31"/>
        <v>2.1235609363205965E-13</v>
      </c>
      <c r="Q110" s="52">
        <f t="shared" si="32"/>
        <v>3.5048544283920326E-6</v>
      </c>
      <c r="R110" s="52">
        <f t="shared" si="33"/>
        <v>2354.535683192255</v>
      </c>
      <c r="S110" s="52">
        <f t="shared" si="34"/>
        <v>3.5048544283920329</v>
      </c>
      <c r="T110" s="52">
        <f t="shared" si="43"/>
        <v>4.096800429170956E-3</v>
      </c>
      <c r="U110" s="56">
        <f t="shared" si="35"/>
        <v>3.5277063767387893</v>
      </c>
      <c r="V110" s="116">
        <f t="shared" si="36"/>
        <v>6.888837242919009E-13</v>
      </c>
      <c r="W110" s="116">
        <f t="shared" si="37"/>
        <v>6.8036844497085181E-14</v>
      </c>
      <c r="X110" s="116">
        <f t="shared" si="38"/>
        <v>-3.9722624846835171E-14</v>
      </c>
      <c r="Y110" s="117">
        <f t="shared" si="44"/>
        <v>7.171979439421509E-13</v>
      </c>
      <c r="Z110" s="116">
        <f t="shared" si="39"/>
        <v>8.8524952468565523E-13</v>
      </c>
      <c r="AA110" s="116">
        <f t="shared" si="40"/>
        <v>1.2731698010024382E-13</v>
      </c>
      <c r="AB110" s="116">
        <f t="shared" si="41"/>
        <v>-7.0395016450183957E-14</v>
      </c>
      <c r="AC110" s="117">
        <f t="shared" si="45"/>
        <v>9.4217148833571502E-13</v>
      </c>
      <c r="AD110" s="107">
        <f t="shared" si="46"/>
        <v>0.76121805087631622</v>
      </c>
      <c r="AE110" s="107">
        <f t="shared" si="42"/>
        <v>3.6526591345195962</v>
      </c>
      <c r="AF110" s="107">
        <f t="shared" si="47"/>
        <v>0.74058163620556683</v>
      </c>
      <c r="AG110" s="107">
        <f t="shared" si="48"/>
        <v>3.6797171859661475</v>
      </c>
    </row>
    <row r="111" spans="13:33">
      <c r="M111" s="51"/>
      <c r="O111" s="52">
        <f t="shared" si="49"/>
        <v>1.126620118022013E-6</v>
      </c>
      <c r="P111" s="52">
        <f t="shared" si="31"/>
        <v>1.9305099421096332E-13</v>
      </c>
      <c r="Q111" s="52">
        <f t="shared" si="32"/>
        <v>4.2408738583543606E-6</v>
      </c>
      <c r="R111" s="52">
        <f t="shared" si="33"/>
        <v>2589.9892515114802</v>
      </c>
      <c r="S111" s="52">
        <f t="shared" si="34"/>
        <v>4.2408738583543606</v>
      </c>
      <c r="T111" s="52">
        <f t="shared" si="43"/>
        <v>4.506480472088052E-3</v>
      </c>
      <c r="U111" s="56">
        <f t="shared" si="35"/>
        <v>4.2623257968527524</v>
      </c>
      <c r="V111" s="116">
        <f t="shared" si="36"/>
        <v>8.3337687581472407E-13</v>
      </c>
      <c r="W111" s="116">
        <f t="shared" si="37"/>
        <v>7.7112479907018626E-14</v>
      </c>
      <c r="X111" s="116">
        <f t="shared" si="38"/>
        <v>-4.3471331988934601E-14</v>
      </c>
      <c r="Y111" s="117">
        <f t="shared" si="44"/>
        <v>8.6701802373280812E-13</v>
      </c>
      <c r="Z111" s="116">
        <f t="shared" si="39"/>
        <v>1.0297460596109963E-12</v>
      </c>
      <c r="AA111" s="116">
        <f t="shared" si="40"/>
        <v>1.422680524761225E-13</v>
      </c>
      <c r="AB111" s="116">
        <f t="shared" si="41"/>
        <v>-7.7038341304785998E-14</v>
      </c>
      <c r="AC111" s="117">
        <f t="shared" si="45"/>
        <v>1.0949757707823329E-12</v>
      </c>
      <c r="AD111" s="107">
        <f t="shared" si="46"/>
        <v>0.79181480254430225</v>
      </c>
      <c r="AE111" s="107">
        <f t="shared" si="42"/>
        <v>4.4156865352589652</v>
      </c>
      <c r="AF111" s="107">
        <f t="shared" si="47"/>
        <v>0.7707965393277032</v>
      </c>
      <c r="AG111" s="107">
        <f t="shared" si="48"/>
        <v>4.4283541582991717</v>
      </c>
    </row>
    <row r="112" spans="13:33">
      <c r="M112" s="51"/>
      <c r="O112" s="52">
        <f t="shared" si="49"/>
        <v>1.2392821298242143E-6</v>
      </c>
      <c r="P112" s="52">
        <f t="shared" si="31"/>
        <v>1.7550090382814845E-13</v>
      </c>
      <c r="Q112" s="52">
        <f t="shared" si="32"/>
        <v>5.1314573686087764E-6</v>
      </c>
      <c r="R112" s="52">
        <f t="shared" si="33"/>
        <v>2848.9881766626286</v>
      </c>
      <c r="S112" s="52">
        <f t="shared" si="34"/>
        <v>5.1314573686087765</v>
      </c>
      <c r="T112" s="52">
        <f t="shared" si="43"/>
        <v>4.9571285192968571E-3</v>
      </c>
      <c r="U112" s="56">
        <f t="shared" si="35"/>
        <v>5.1515969225352425</v>
      </c>
      <c r="V112" s="116">
        <f t="shared" si="36"/>
        <v>1.0082390330491348E-12</v>
      </c>
      <c r="W112" s="116">
        <f t="shared" si="37"/>
        <v>8.7732382803086739E-14</v>
      </c>
      <c r="X112" s="116">
        <f t="shared" si="38"/>
        <v>-4.7580227983336917E-14</v>
      </c>
      <c r="Y112" s="117">
        <f t="shared" si="44"/>
        <v>1.0483911878688846E-12</v>
      </c>
      <c r="Z112" s="116">
        <f t="shared" si="39"/>
        <v>1.2046123042905672E-12</v>
      </c>
      <c r="AA112" s="116">
        <f t="shared" si="40"/>
        <v>1.5935595519117502E-13</v>
      </c>
      <c r="AB112" s="116">
        <f t="shared" si="41"/>
        <v>-8.4319979973764624E-14</v>
      </c>
      <c r="AC112" s="117">
        <f t="shared" si="45"/>
        <v>1.2796482795079775E-12</v>
      </c>
      <c r="AD112" s="107">
        <f t="shared" si="46"/>
        <v>0.81928073882300623</v>
      </c>
      <c r="AE112" s="107">
        <f t="shared" si="42"/>
        <v>5.3394124749861414</v>
      </c>
      <c r="AF112" s="107">
        <f t="shared" si="47"/>
        <v>0.79831355203594978</v>
      </c>
      <c r="AG112" s="107">
        <f t="shared" si="48"/>
        <v>5.3330279306530395</v>
      </c>
    </row>
    <row r="113" spans="13:33">
      <c r="M113" s="51"/>
      <c r="O113" s="52">
        <f t="shared" si="49"/>
        <v>1.3632103428066358E-6</v>
      </c>
      <c r="P113" s="52">
        <f t="shared" si="31"/>
        <v>1.5954627620740769E-13</v>
      </c>
      <c r="Q113" s="52">
        <f t="shared" si="32"/>
        <v>6.2090634160166195E-6</v>
      </c>
      <c r="R113" s="52">
        <f t="shared" si="33"/>
        <v>3133.8869943288914</v>
      </c>
      <c r="S113" s="52">
        <f t="shared" si="34"/>
        <v>6.2090634160166198</v>
      </c>
      <c r="T113" s="52">
        <f t="shared" si="43"/>
        <v>5.4528413712265434E-3</v>
      </c>
      <c r="U113" s="56">
        <f t="shared" si="35"/>
        <v>6.2279731176286388</v>
      </c>
      <c r="V113" s="116">
        <f t="shared" si="36"/>
        <v>1.2198499234108985E-12</v>
      </c>
      <c r="W113" s="116">
        <f t="shared" si="37"/>
        <v>1.001675422227097E-13</v>
      </c>
      <c r="X113" s="116">
        <f t="shared" si="38"/>
        <v>-5.208485039400996E-14</v>
      </c>
      <c r="Y113" s="117">
        <f t="shared" si="44"/>
        <v>1.2679326152395983E-12</v>
      </c>
      <c r="Z113" s="116">
        <f t="shared" si="39"/>
        <v>1.416228132642372E-12</v>
      </c>
      <c r="AA113" s="116">
        <f t="shared" si="40"/>
        <v>1.7891304026087567E-13</v>
      </c>
      <c r="AB113" s="116">
        <f t="shared" si="41"/>
        <v>-9.2302910858213973E-14</v>
      </c>
      <c r="AC113" s="117">
        <f t="shared" si="45"/>
        <v>1.5028382620450338E-12</v>
      </c>
      <c r="AD113" s="107">
        <f t="shared" si="46"/>
        <v>0.84369199751024415</v>
      </c>
      <c r="AE113" s="107">
        <f t="shared" si="42"/>
        <v>6.4575277831301223</v>
      </c>
      <c r="AF113" s="107">
        <f t="shared" si="47"/>
        <v>0.82313479381173993</v>
      </c>
      <c r="AG113" s="107">
        <f t="shared" si="48"/>
        <v>6.4263223984854996</v>
      </c>
    </row>
    <row r="114" spans="13:33">
      <c r="M114" s="51"/>
      <c r="O114" s="52">
        <f t="shared" si="49"/>
        <v>1.4995313770872995E-6</v>
      </c>
      <c r="P114" s="52">
        <f t="shared" si="31"/>
        <v>1.4504206927946152E-13</v>
      </c>
      <c r="Q114" s="52">
        <f t="shared" si="32"/>
        <v>7.5129667333801114E-6</v>
      </c>
      <c r="R114" s="52">
        <f t="shared" si="33"/>
        <v>3447.275693761781</v>
      </c>
      <c r="S114" s="52">
        <f t="shared" si="34"/>
        <v>7.5129667333801118</v>
      </c>
      <c r="T114" s="52">
        <f t="shared" si="43"/>
        <v>5.9981255083491978E-3</v>
      </c>
      <c r="U114" s="56">
        <f t="shared" si="35"/>
        <v>7.5307243987759573</v>
      </c>
      <c r="V114" s="116">
        <f t="shared" si="36"/>
        <v>1.4759309252753119E-12</v>
      </c>
      <c r="W114" s="116">
        <f t="shared" si="37"/>
        <v>1.1474012309396198E-13</v>
      </c>
      <c r="X114" s="116">
        <f t="shared" si="38"/>
        <v>-5.7024375283513057E-14</v>
      </c>
      <c r="Y114" s="117">
        <f t="shared" si="44"/>
        <v>1.5336466730857608E-12</v>
      </c>
      <c r="Z114" s="116">
        <f t="shared" si="39"/>
        <v>1.6723151000291816E-12</v>
      </c>
      <c r="AA114" s="116">
        <f t="shared" si="40"/>
        <v>2.0132943611831332E-13</v>
      </c>
      <c r="AB114" s="116">
        <f t="shared" si="41"/>
        <v>-1.0105656037642722E-13</v>
      </c>
      <c r="AC114" s="117">
        <f t="shared" si="45"/>
        <v>1.7725879757710677E-12</v>
      </c>
      <c r="AD114" s="107">
        <f t="shared" si="46"/>
        <v>0.86520200635944822</v>
      </c>
      <c r="AE114" s="107">
        <f t="shared" si="42"/>
        <v>7.8107983672972452</v>
      </c>
      <c r="AF114" s="107">
        <f t="shared" si="47"/>
        <v>0.84533737981361123</v>
      </c>
      <c r="AG114" s="107">
        <f t="shared" si="48"/>
        <v>7.7476509681734402</v>
      </c>
    </row>
    <row r="115" spans="13:33">
      <c r="M115" s="51"/>
      <c r="O115" s="52">
        <f t="shared" si="49"/>
        <v>1.6494845147960295E-6</v>
      </c>
      <c r="P115" s="52">
        <f t="shared" si="31"/>
        <v>1.3185642661769231E-13</v>
      </c>
      <c r="Q115" s="52">
        <f t="shared" si="32"/>
        <v>9.0906897473899335E-6</v>
      </c>
      <c r="R115" s="52">
        <f t="shared" si="33"/>
        <v>3792.0032631379586</v>
      </c>
      <c r="S115" s="52">
        <f t="shared" si="34"/>
        <v>9.0906897473899342</v>
      </c>
      <c r="T115" s="52">
        <f t="shared" si="43"/>
        <v>6.5979380591841179E-3</v>
      </c>
      <c r="U115" s="56">
        <f t="shared" si="35"/>
        <v>9.1073688434638758</v>
      </c>
      <c r="V115" s="116">
        <f t="shared" si="36"/>
        <v>1.7858276211849016E-12</v>
      </c>
      <c r="W115" s="116">
        <f t="shared" si="37"/>
        <v>1.318334564008321E-13</v>
      </c>
      <c r="X115" s="116">
        <f t="shared" si="38"/>
        <v>-6.2442008061168238E-14</v>
      </c>
      <c r="Y115" s="117">
        <f t="shared" si="44"/>
        <v>1.8552190695245657E-12</v>
      </c>
      <c r="Z115" s="116">
        <f t="shared" si="39"/>
        <v>1.9822190028098185E-12</v>
      </c>
      <c r="AA115" s="116">
        <f t="shared" si="40"/>
        <v>2.2706378461282564E-13</v>
      </c>
      <c r="AB115" s="116">
        <f t="shared" si="41"/>
        <v>-1.1065749561106031E-13</v>
      </c>
      <c r="AC115" s="117">
        <f t="shared" si="45"/>
        <v>2.0986252918115836E-12</v>
      </c>
      <c r="AD115" s="107">
        <f t="shared" si="46"/>
        <v>0.8840163495423693</v>
      </c>
      <c r="AE115" s="107">
        <f t="shared" si="42"/>
        <v>9.4485531338618021</v>
      </c>
      <c r="AF115" s="107">
        <f t="shared" si="47"/>
        <v>0.86505419180189669</v>
      </c>
      <c r="AG115" s="107">
        <f t="shared" si="48"/>
        <v>9.3446891752646675</v>
      </c>
    </row>
    <row r="116" spans="13:33">
      <c r="M116" s="51"/>
      <c r="O116" s="52">
        <f t="shared" si="49"/>
        <v>1.8144329662756327E-6</v>
      </c>
      <c r="P116" s="52">
        <f t="shared" si="31"/>
        <v>1.1986947874335661E-13</v>
      </c>
      <c r="Q116" s="52">
        <f t="shared" si="32"/>
        <v>1.0999734594341823E-5</v>
      </c>
      <c r="R116" s="52">
        <f t="shared" si="33"/>
        <v>4171.2035894517558</v>
      </c>
      <c r="S116" s="52">
        <f t="shared" si="34"/>
        <v>10.999734594341824</v>
      </c>
      <c r="T116" s="52">
        <f t="shared" si="43"/>
        <v>7.2577318651025303E-3</v>
      </c>
      <c r="U116" s="56">
        <f t="shared" si="35"/>
        <v>11.015404599236744</v>
      </c>
      <c r="V116" s="116">
        <f t="shared" si="36"/>
        <v>2.160852068727491E-12</v>
      </c>
      <c r="W116" s="116">
        <f t="shared" si="37"/>
        <v>1.5190403701818398E-13</v>
      </c>
      <c r="X116" s="116">
        <f t="shared" si="38"/>
        <v>-6.83854187626589E-14</v>
      </c>
      <c r="Y116" s="117">
        <f t="shared" si="44"/>
        <v>2.2443706869830162E-12</v>
      </c>
      <c r="Z116" s="116">
        <f t="shared" si="39"/>
        <v>2.3572521568808287E-12</v>
      </c>
      <c r="AA116" s="116">
        <f t="shared" si="40"/>
        <v>2.5665607549217024E-13</v>
      </c>
      <c r="AB116" s="116">
        <f t="shared" si="41"/>
        <v>-1.2119019569608426E-13</v>
      </c>
      <c r="AC116" s="117">
        <f t="shared" si="45"/>
        <v>2.4927180366769145E-12</v>
      </c>
      <c r="AD116" s="107">
        <f t="shared" si="46"/>
        <v>0.90037086183041604</v>
      </c>
      <c r="AE116" s="107">
        <f t="shared" si="42"/>
        <v>11.430486046844802</v>
      </c>
      <c r="AF116" s="107">
        <f t="shared" si="47"/>
        <v>0.88245580677013979</v>
      </c>
      <c r="AG116" s="107">
        <f t="shared" si="48"/>
        <v>11.275108023355502</v>
      </c>
    </row>
    <row r="117" spans="13:33">
      <c r="M117" s="51"/>
      <c r="O117" s="52">
        <f t="shared" si="49"/>
        <v>1.9958762629031962E-6</v>
      </c>
      <c r="P117" s="52">
        <f t="shared" si="31"/>
        <v>1.0897225340305145E-13</v>
      </c>
      <c r="Q117" s="52">
        <f t="shared" si="32"/>
        <v>1.3309678859153611E-5</v>
      </c>
      <c r="R117" s="52">
        <f t="shared" si="33"/>
        <v>4588.3239483969319</v>
      </c>
      <c r="S117" s="52">
        <f t="shared" si="34"/>
        <v>13.309678859153612</v>
      </c>
      <c r="T117" s="52">
        <f t="shared" si="43"/>
        <v>7.9835050516127853E-3</v>
      </c>
      <c r="U117" s="56">
        <f t="shared" si="35"/>
        <v>13.324405619989939</v>
      </c>
      <c r="V117" s="116">
        <f t="shared" si="36"/>
        <v>2.6146975061952249E-12</v>
      </c>
      <c r="W117" s="116">
        <f t="shared" si="37"/>
        <v>1.7549594104378564E-13</v>
      </c>
      <c r="X117" s="116">
        <f t="shared" si="38"/>
        <v>-7.49072271233465E-14</v>
      </c>
      <c r="Y117" s="117">
        <f t="shared" si="44"/>
        <v>2.7152862201156642E-12</v>
      </c>
      <c r="Z117" s="116">
        <f t="shared" si="39"/>
        <v>2.8111081125938113E-12</v>
      </c>
      <c r="AA117" s="116">
        <f t="shared" si="40"/>
        <v>2.9074300172446604E-13</v>
      </c>
      <c r="AB117" s="116">
        <f t="shared" si="41"/>
        <v>-1.327479114463849E-13</v>
      </c>
      <c r="AC117" s="117">
        <f t="shared" si="45"/>
        <v>2.9691032028718925E-12</v>
      </c>
      <c r="AD117" s="107">
        <f t="shared" si="46"/>
        <v>0.91451392376299967</v>
      </c>
      <c r="AE117" s="107">
        <f t="shared" si="42"/>
        <v>13.828839162902918</v>
      </c>
      <c r="AF117" s="107">
        <f t="shared" si="47"/>
        <v>0.8977348063086058</v>
      </c>
      <c r="AG117" s="107">
        <f t="shared" si="48"/>
        <v>13.608671180736923</v>
      </c>
    </row>
    <row r="118" spans="13:33">
      <c r="M118" s="51"/>
      <c r="O118" s="52">
        <f t="shared" si="49"/>
        <v>2.1954638891935159E-6</v>
      </c>
      <c r="P118" s="52">
        <f t="shared" si="31"/>
        <v>9.906568491186494E-14</v>
      </c>
      <c r="Q118" s="52">
        <f t="shared" si="32"/>
        <v>1.6104711419575872E-5</v>
      </c>
      <c r="R118" s="52">
        <f t="shared" si="33"/>
        <v>5047.1563432366256</v>
      </c>
      <c r="S118" s="52">
        <f t="shared" si="34"/>
        <v>16.104711419575871</v>
      </c>
      <c r="T118" s="52">
        <f t="shared" si="43"/>
        <v>8.7818555567740625E-3</v>
      </c>
      <c r="U118" s="56">
        <f t="shared" si="35"/>
        <v>16.118557511712591</v>
      </c>
      <c r="V118" s="116">
        <f t="shared" si="36"/>
        <v>3.1639409626552475E-12</v>
      </c>
      <c r="W118" s="116">
        <f t="shared" si="37"/>
        <v>2.0325816041133917E-13</v>
      </c>
      <c r="X118" s="116">
        <f t="shared" si="38"/>
        <v>-8.206554349219782E-14</v>
      </c>
      <c r="Y118" s="117">
        <f t="shared" si="44"/>
        <v>3.285133579574389E-12</v>
      </c>
      <c r="Z118" s="116">
        <f t="shared" si="39"/>
        <v>3.3603642760109307E-12</v>
      </c>
      <c r="AA118" s="116">
        <f t="shared" si="40"/>
        <v>3.300763465464536E-13</v>
      </c>
      <c r="AB118" s="116">
        <f t="shared" si="41"/>
        <v>-1.45433623946098E-13</v>
      </c>
      <c r="AC118" s="117">
        <f t="shared" si="45"/>
        <v>3.5450069986112865E-12</v>
      </c>
      <c r="AD118" s="107">
        <f t="shared" si="46"/>
        <v>0.92669311537644361</v>
      </c>
      <c r="AE118" s="107">
        <f t="shared" si="42"/>
        <v>16.731047933005964</v>
      </c>
      <c r="AF118" s="107">
        <f t="shared" si="47"/>
        <v>0.91109303492717875</v>
      </c>
      <c r="AG118" s="107">
        <f t="shared" si="48"/>
        <v>16.429772429523169</v>
      </c>
    </row>
    <row r="119" spans="13:33">
      <c r="M119" s="51"/>
      <c r="O119" s="52">
        <f t="shared" si="49"/>
        <v>2.4150102781128675E-6</v>
      </c>
      <c r="P119" s="52">
        <f t="shared" si="31"/>
        <v>9.0059713556240861E-14</v>
      </c>
      <c r="Q119" s="52">
        <f t="shared" si="32"/>
        <v>1.9486700817686804E-5</v>
      </c>
      <c r="R119" s="52">
        <f t="shared" si="33"/>
        <v>5551.8719775602876</v>
      </c>
      <c r="S119" s="52">
        <f t="shared" si="34"/>
        <v>19.486700817686806</v>
      </c>
      <c r="T119" s="52">
        <f t="shared" si="43"/>
        <v>9.6600411124514694E-3</v>
      </c>
      <c r="U119" s="56">
        <f t="shared" si="35"/>
        <v>19.499725910366827</v>
      </c>
      <c r="V119" s="116">
        <f t="shared" si="36"/>
        <v>3.8286526106288182E-12</v>
      </c>
      <c r="W119" s="116">
        <f t="shared" si="37"/>
        <v>2.3596545673207258E-13</v>
      </c>
      <c r="X119" s="116">
        <f t="shared" si="38"/>
        <v>-8.9924572409458878E-14</v>
      </c>
      <c r="Y119" s="117">
        <f t="shared" si="44"/>
        <v>3.9746934949514319E-12</v>
      </c>
      <c r="Z119" s="116">
        <f t="shared" si="39"/>
        <v>4.0250912750962927E-12</v>
      </c>
      <c r="AA119" s="116">
        <f t="shared" si="40"/>
        <v>3.755450190881543E-13</v>
      </c>
      <c r="AB119" s="116">
        <f t="shared" si="41"/>
        <v>-1.5936111418739665E-13</v>
      </c>
      <c r="AC119" s="117">
        <f t="shared" si="45"/>
        <v>4.2412751799970505E-12</v>
      </c>
      <c r="AD119" s="107">
        <f t="shared" si="46"/>
        <v>0.93714586445536785</v>
      </c>
      <c r="AE119" s="107">
        <f t="shared" si="42"/>
        <v>20.242947743895098</v>
      </c>
      <c r="AF119" s="107">
        <f t="shared" si="47"/>
        <v>0.92273188198028966</v>
      </c>
      <c r="AG119" s="107">
        <f t="shared" si="48"/>
        <v>19.840505803507778</v>
      </c>
    </row>
    <row r="120" spans="13:33">
      <c r="M120" s="51"/>
      <c r="O120" s="52">
        <f t="shared" si="49"/>
        <v>2.6565113059241546E-6</v>
      </c>
      <c r="P120" s="52">
        <f t="shared" si="31"/>
        <v>8.1872466869309868E-14</v>
      </c>
      <c r="Q120" s="52">
        <f t="shared" si="32"/>
        <v>2.3578907989401037E-5</v>
      </c>
      <c r="R120" s="52">
        <f t="shared" si="33"/>
        <v>6107.0591753163171</v>
      </c>
      <c r="S120" s="52">
        <f t="shared" si="34"/>
        <v>23.578907989401038</v>
      </c>
      <c r="T120" s="52">
        <f t="shared" si="43"/>
        <v>1.0626045223696617E-2</v>
      </c>
      <c r="U120" s="56">
        <f t="shared" si="35"/>
        <v>23.591169223373182</v>
      </c>
      <c r="V120" s="116">
        <f t="shared" si="36"/>
        <v>4.6331348312017152E-12</v>
      </c>
      <c r="W120" s="116">
        <f t="shared" si="37"/>
        <v>2.7454346258981366E-13</v>
      </c>
      <c r="X120" s="116">
        <f t="shared" si="38"/>
        <v>-9.8555286551821445E-14</v>
      </c>
      <c r="Y120" s="117">
        <f t="shared" si="44"/>
        <v>4.809123007239707E-12</v>
      </c>
      <c r="Z120" s="116">
        <f t="shared" si="39"/>
        <v>4.8295920411503345E-12</v>
      </c>
      <c r="AA120" s="116">
        <f t="shared" si="40"/>
        <v>4.282014837612297E-13</v>
      </c>
      <c r="AB120" s="116">
        <f t="shared" si="41"/>
        <v>-1.7465615741203522E-13</v>
      </c>
      <c r="AC120" s="117">
        <f t="shared" si="45"/>
        <v>5.0831373674995295E-12</v>
      </c>
      <c r="AD120" s="107">
        <f t="shared" si="46"/>
        <v>0.94609345755402752</v>
      </c>
      <c r="AE120" s="107">
        <f t="shared" si="42"/>
        <v>24.492662353253127</v>
      </c>
      <c r="AF120" s="107">
        <f t="shared" si="47"/>
        <v>0.93284534256195928</v>
      </c>
      <c r="AG120" s="107">
        <f t="shared" si="48"/>
        <v>23.964380261103361</v>
      </c>
    </row>
    <row r="121" spans="13:33">
      <c r="M121" s="51"/>
      <c r="O121" s="52">
        <f t="shared" si="49"/>
        <v>2.9221624365165701E-6</v>
      </c>
      <c r="P121" s="52">
        <f t="shared" si="31"/>
        <v>7.4429515335736245E-14</v>
      </c>
      <c r="Q121" s="52">
        <f t="shared" si="32"/>
        <v>2.8530478667175259E-5</v>
      </c>
      <c r="R121" s="52">
        <f t="shared" si="33"/>
        <v>6717.7650928479488</v>
      </c>
      <c r="S121" s="52">
        <f t="shared" si="34"/>
        <v>28.530478667175259</v>
      </c>
      <c r="T121" s="52">
        <f t="shared" si="43"/>
        <v>1.1688649746066281E-2</v>
      </c>
      <c r="U121" s="56">
        <f t="shared" si="35"/>
        <v>28.542031050797888</v>
      </c>
      <c r="V121" s="116">
        <f t="shared" si="36"/>
        <v>5.6068190421500338E-12</v>
      </c>
      <c r="W121" s="116">
        <f t="shared" si="37"/>
        <v>3.2009891166003373E-13</v>
      </c>
      <c r="X121" s="116">
        <f t="shared" si="38"/>
        <v>-1.0803617974833911E-13</v>
      </c>
      <c r="Y121" s="117">
        <f t="shared" si="44"/>
        <v>5.8188817740617289E-12</v>
      </c>
      <c r="Z121" s="116">
        <f t="shared" si="39"/>
        <v>5.8032986566564158E-12</v>
      </c>
      <c r="AA121" s="116">
        <f t="shared" si="40"/>
        <v>4.8929348410268887E-13</v>
      </c>
      <c r="AB121" s="116">
        <f t="shared" si="41"/>
        <v>-1.9145785757925047E-13</v>
      </c>
      <c r="AC121" s="117">
        <f t="shared" si="45"/>
        <v>6.1011342831798541E-12</v>
      </c>
      <c r="AD121" s="107">
        <f t="shared" si="46"/>
        <v>0.95373769925106155</v>
      </c>
      <c r="AE121" s="107">
        <f t="shared" si="42"/>
        <v>29.635321523496373</v>
      </c>
      <c r="AF121" s="107">
        <f t="shared" si="47"/>
        <v>0.94161544389584362</v>
      </c>
      <c r="AG121" s="107">
        <f t="shared" si="48"/>
        <v>28.950814225801661</v>
      </c>
    </row>
    <row r="122" spans="13:33">
      <c r="M122" s="51"/>
      <c r="O122" s="52">
        <f t="shared" si="49"/>
        <v>3.2143786801682274E-6</v>
      </c>
      <c r="P122" s="52">
        <f t="shared" si="31"/>
        <v>6.7663195759760216E-14</v>
      </c>
      <c r="Q122" s="52">
        <f t="shared" si="32"/>
        <v>3.4521879187282063E-5</v>
      </c>
      <c r="R122" s="52">
        <f t="shared" si="33"/>
        <v>7389.5416021327446</v>
      </c>
      <c r="S122" s="52">
        <f t="shared" si="34"/>
        <v>34.521879187282067</v>
      </c>
      <c r="T122" s="52">
        <f t="shared" si="43"/>
        <v>1.2857514720672909E-2</v>
      </c>
      <c r="U122" s="56">
        <f t="shared" si="35"/>
        <v>34.532776018733699</v>
      </c>
      <c r="V122" s="116">
        <f t="shared" si="36"/>
        <v>6.7853546067020219E-12</v>
      </c>
      <c r="W122" s="116">
        <f t="shared" si="37"/>
        <v>3.7395606482508818E-13</v>
      </c>
      <c r="X122" s="116">
        <f t="shared" si="38"/>
        <v>-1.1845410890537211E-13</v>
      </c>
      <c r="Y122" s="117">
        <f t="shared" si="44"/>
        <v>7.0408565626217381E-12</v>
      </c>
      <c r="Z122" s="116">
        <f t="shared" si="39"/>
        <v>6.9818612878671036E-12</v>
      </c>
      <c r="AA122" s="116">
        <f t="shared" si="40"/>
        <v>5.6030215027002083E-13</v>
      </c>
      <c r="AB122" s="116">
        <f t="shared" si="41"/>
        <v>-2.0992013939506609E-13</v>
      </c>
      <c r="AC122" s="117">
        <f t="shared" si="45"/>
        <v>7.3322432987420584E-12</v>
      </c>
      <c r="AD122" s="107">
        <f t="shared" si="46"/>
        <v>0.96025953800928676</v>
      </c>
      <c r="AE122" s="107">
        <f t="shared" si="42"/>
        <v>35.858788017352346</v>
      </c>
      <c r="AF122" s="107">
        <f t="shared" si="47"/>
        <v>0.94920956638679399</v>
      </c>
      <c r="AG122" s="107">
        <f t="shared" si="48"/>
        <v>34.980573744579701</v>
      </c>
    </row>
    <row r="123" spans="13:33">
      <c r="M123" s="51"/>
      <c r="O123" s="52">
        <f t="shared" si="49"/>
        <v>3.5358165481850504E-6</v>
      </c>
      <c r="P123" s="52">
        <f t="shared" si="31"/>
        <v>6.1511996145236552E-14</v>
      </c>
      <c r="Q123" s="52">
        <f t="shared" si="32"/>
        <v>4.1771473816611309E-5</v>
      </c>
      <c r="R123" s="52">
        <f t="shared" si="33"/>
        <v>8128.4957623460205</v>
      </c>
      <c r="S123" s="52">
        <f t="shared" si="34"/>
        <v>41.771473816611312</v>
      </c>
      <c r="T123" s="52">
        <f t="shared" si="43"/>
        <v>1.4143266192740202E-2</v>
      </c>
      <c r="U123" s="56">
        <f t="shared" si="35"/>
        <v>41.781767141204412</v>
      </c>
      <c r="V123" s="116">
        <f t="shared" si="36"/>
        <v>8.211931898360913E-12</v>
      </c>
      <c r="W123" s="116">
        <f t="shared" si="37"/>
        <v>4.3770062496421394E-13</v>
      </c>
      <c r="X123" s="116">
        <f t="shared" si="38"/>
        <v>-1.2990523596835426E-13</v>
      </c>
      <c r="Y123" s="117">
        <f t="shared" si="44"/>
        <v>8.5197272873567715E-12</v>
      </c>
      <c r="Z123" s="116">
        <f t="shared" si="39"/>
        <v>8.4084712784090055E-12</v>
      </c>
      <c r="AA123" s="116">
        <f t="shared" si="40"/>
        <v>6.4298780798865652E-13</v>
      </c>
      <c r="AB123" s="116">
        <f t="shared" si="41"/>
        <v>-2.3021341762327963E-13</v>
      </c>
      <c r="AC123" s="117">
        <f t="shared" si="45"/>
        <v>8.8212456687743828E-12</v>
      </c>
      <c r="AD123" s="107">
        <f t="shared" si="46"/>
        <v>0.9658190699205973</v>
      </c>
      <c r="AE123" s="107">
        <f t="shared" si="42"/>
        <v>43.390614770487524</v>
      </c>
      <c r="AF123" s="107">
        <f t="shared" si="47"/>
        <v>0.95577920320141829</v>
      </c>
      <c r="AG123" s="107">
        <f t="shared" si="48"/>
        <v>42.272352400260544</v>
      </c>
    </row>
    <row r="124" spans="13:33">
      <c r="M124" s="51"/>
      <c r="O124" s="52">
        <f t="shared" si="49"/>
        <v>3.8893982030035558E-6</v>
      </c>
      <c r="P124" s="52">
        <f t="shared" si="31"/>
        <v>5.5919996495669583E-14</v>
      </c>
      <c r="Q124" s="52">
        <f t="shared" si="32"/>
        <v>5.0543483318099695E-5</v>
      </c>
      <c r="R124" s="52">
        <f t="shared" si="33"/>
        <v>8941.3453385806242</v>
      </c>
      <c r="S124" s="52">
        <f t="shared" si="34"/>
        <v>50.543483318099696</v>
      </c>
      <c r="T124" s="52">
        <f t="shared" si="43"/>
        <v>1.5557592812014224E-2</v>
      </c>
      <c r="U124" s="56">
        <f t="shared" si="35"/>
        <v>50.553224431366722</v>
      </c>
      <c r="V124" s="116">
        <f t="shared" si="36"/>
        <v>9.9388912399209559E-12</v>
      </c>
      <c r="W124" s="116">
        <f t="shared" si="37"/>
        <v>5.1323270689348954E-13</v>
      </c>
      <c r="X124" s="116">
        <f t="shared" si="38"/>
        <v>-1.4249608251389833E-13</v>
      </c>
      <c r="Y124" s="117">
        <f t="shared" si="44"/>
        <v>1.0309627864300547E-11</v>
      </c>
      <c r="Z124" s="116">
        <f t="shared" si="39"/>
        <v>1.0135470123069963E-11</v>
      </c>
      <c r="AA124" s="116">
        <f t="shared" si="40"/>
        <v>7.3944508410355232E-13</v>
      </c>
      <c r="AB124" s="116">
        <f t="shared" si="41"/>
        <v>-2.525264659959109E-13</v>
      </c>
      <c r="AC124" s="117">
        <f t="shared" si="45"/>
        <v>1.0622388741177604E-11</v>
      </c>
      <c r="AD124" s="107">
        <f t="shared" si="46"/>
        <v>0.97055644596543134</v>
      </c>
      <c r="AE124" s="107">
        <f t="shared" si="42"/>
        <v>52.50650355332391</v>
      </c>
      <c r="AF124" s="107">
        <f t="shared" si="47"/>
        <v>0.96145975650638682</v>
      </c>
      <c r="AG124" s="107">
        <f t="shared" si="48"/>
        <v>51.090732720191539</v>
      </c>
    </row>
    <row r="125" spans="13:33">
      <c r="M125" s="51"/>
      <c r="O125" s="52">
        <f t="shared" si="49"/>
        <v>4.2783380233039118E-6</v>
      </c>
      <c r="P125" s="52">
        <f t="shared" si="31"/>
        <v>5.0836360450608709E-14</v>
      </c>
      <c r="Q125" s="52">
        <f t="shared" si="32"/>
        <v>6.1157614814900634E-5</v>
      </c>
      <c r="R125" s="52">
        <f t="shared" si="33"/>
        <v>9835.4798724386874</v>
      </c>
      <c r="S125" s="52">
        <f t="shared" si="34"/>
        <v>61.15761481490064</v>
      </c>
      <c r="T125" s="52">
        <f t="shared" si="43"/>
        <v>1.7113352093215645E-2</v>
      </c>
      <c r="U125" s="56">
        <f t="shared" si="35"/>
        <v>61.166854824158904</v>
      </c>
      <c r="V125" s="116">
        <f t="shared" si="36"/>
        <v>1.2029681476949347E-11</v>
      </c>
      <c r="W125" s="116">
        <f t="shared" si="37"/>
        <v>6.0283076147962677E-13</v>
      </c>
      <c r="X125" s="116">
        <f t="shared" si="38"/>
        <v>-1.5634471123251286E-13</v>
      </c>
      <c r="Y125" s="117">
        <f t="shared" si="44"/>
        <v>1.2476167527196461E-11</v>
      </c>
      <c r="Z125" s="116">
        <f t="shared" si="39"/>
        <v>1.2226308083287602E-11</v>
      </c>
      <c r="AA125" s="116">
        <f t="shared" si="40"/>
        <v>8.5216924051457226E-13</v>
      </c>
      <c r="AB125" s="116">
        <f t="shared" si="41"/>
        <v>-2.770685109946575E-13</v>
      </c>
      <c r="AC125" s="117">
        <f t="shared" si="45"/>
        <v>1.2801408812807516E-11</v>
      </c>
      <c r="AD125" s="107">
        <f t="shared" si="46"/>
        <v>0.97459332090967521</v>
      </c>
      <c r="AE125" s="107">
        <f t="shared" si="42"/>
        <v>63.540599449468978</v>
      </c>
      <c r="AF125" s="107">
        <f t="shared" si="47"/>
        <v>0.96637103899056798</v>
      </c>
      <c r="AG125" s="107">
        <f t="shared" si="48"/>
        <v>61.755819167072715</v>
      </c>
    </row>
    <row r="126" spans="13:33">
      <c r="M126" s="51"/>
      <c r="O126" s="52">
        <f t="shared" si="49"/>
        <v>4.7061718256343037E-6</v>
      </c>
      <c r="P126" s="52">
        <f t="shared" ref="P126:P134" si="50">$Q$17*1.3806505E-23/(6*PI()*$Q$20*O126)</f>
        <v>4.6214873136917002E-14</v>
      </c>
      <c r="Q126" s="52">
        <f t="shared" ref="Q126:Q134" si="51">2*O126^2*($Q$18-$Q$19)*9.81/(9*$Q$20)</f>
        <v>7.4000713926029795E-5</v>
      </c>
      <c r="R126" s="52">
        <f t="shared" ref="R126:R134" si="52">$Q$21*2*$Q$16/P126</f>
        <v>10819.027859682557</v>
      </c>
      <c r="S126" s="52">
        <f t="shared" ref="S126:S134" si="53">Q126/$Q$21</f>
        <v>74.000713926029803</v>
      </c>
      <c r="T126" s="52">
        <f t="shared" si="43"/>
        <v>1.8824687302537214E-2</v>
      </c>
      <c r="U126" s="56">
        <f t="shared" ref="U126:U134" si="54">1.5*T126^2+4.04*R126^(-2/3)+S126</f>
        <v>74.009504385609688</v>
      </c>
      <c r="V126" s="116">
        <f t="shared" ref="V126:V134" si="55">PI()*$Q$16^2*$Q$15*($Q$21*($E$22*T126^$E$21)+Q126*($F$19+$F$22*T126^$F$21)+(P126/(2*$Q$16))*($G$19+$G$22*T126^$G$21))</f>
        <v>1.4561247065250471E-11</v>
      </c>
      <c r="W126" s="116">
        <f t="shared" ref="W126:W134" si="56">PI()*$Q$16^2*$Q$15*($Q$21^$H$16*Q126^$H$17*(P126/(2*$Q$16))^$H$18*($H$19+$H$22*T126^$H$21)+$Q$21^$I$16*Q126^$I$17*(P126/(2*$Q$16))^$I$18*($I$19+$I$22*T126^$I$21)+$Q$21^$J$16*Q126^$J$17*(P126/(2*$Q$16))^$J$18*($J$19+$J$22*T126^$J$21))</f>
        <v>7.0922875700288167E-13</v>
      </c>
      <c r="X126" s="116">
        <f t="shared" ref="X126:X134" si="57">PI()*$Q$16^2*$Q$15*($Q$21^$K$16*Q126^$K$17*(P126/(2*$Q$16))^$K$18*($K$19+$K$22*T126^$K$21))</f>
        <v>-1.7158205045838292E-13</v>
      </c>
      <c r="Y126" s="117">
        <f t="shared" si="44"/>
        <v>1.5098893771794969E-11</v>
      </c>
      <c r="Z126" s="116">
        <f t="shared" ref="Z126:Z134" si="58">PI()*$Q$16^2*$Q$15*($Q$21*($E$20+$E$23*T126^$E$21)+Q126*($F$20+$F$23*T126^$F$21)+(P126/(2*$Q$16))*($G$20+$G$23*T126^$G$21))</f>
        <v>1.475793132536119E-11</v>
      </c>
      <c r="AA126" s="116">
        <f t="shared" ref="AA126:AA134" si="59">PI()*$Q$16^2*$Q$15*($Q$21^$H$16*Q126^$H$17*(P126/(2*$Q$16))^$H$18*($H$20+$H$23*T126^$H$21)+$Q$21^$I$16*Q126^$I$17*(P126/(2*$Q$16))^$I$18*($I$20+$I$23*T126^$I$21)+$Q$21^$J$16*Q126^$J$17*(P126/(2*$Q$16))^$J$18*($J$20+$J$23*T126^$J$21))</f>
        <v>9.8413607701088702E-13</v>
      </c>
      <c r="AB126" s="116">
        <f t="shared" ref="AB126:AB134" si="60">PI()*$Q$16^2*$Q$15*($Q$21^$K$16*Q126^$K$17*(P126/(2*$Q$16))^$K$18*($K$20+$K$23*T126^$K$21))</f>
        <v>-3.0407157913524687E-13</v>
      </c>
      <c r="AC126" s="117">
        <f t="shared" si="45"/>
        <v>1.5437995823236828E-11</v>
      </c>
      <c r="AD126" s="107">
        <f t="shared" si="46"/>
        <v>0.97803458069787452</v>
      </c>
      <c r="AE126" s="107">
        <f t="shared" ref="AE126:AE134" si="61">Y126/(PI()*$Q$16^2*$Q$21*$Q$15)</f>
        <v>76.898034528019252</v>
      </c>
      <c r="AF126" s="107">
        <f t="shared" si="47"/>
        <v>0.97061822121652952</v>
      </c>
      <c r="AG126" s="107">
        <f t="shared" si="48"/>
        <v>74.654893713124835</v>
      </c>
    </row>
    <row r="127" spans="13:33">
      <c r="M127" s="51"/>
      <c r="O127" s="52">
        <f t="shared" si="49"/>
        <v>5.1767890081977348E-6</v>
      </c>
      <c r="P127" s="52">
        <f t="shared" si="50"/>
        <v>4.20135210335609E-14</v>
      </c>
      <c r="Q127" s="52">
        <f t="shared" si="51"/>
        <v>8.9540863850496086E-5</v>
      </c>
      <c r="R127" s="52">
        <f t="shared" si="52"/>
        <v>11900.930645650815</v>
      </c>
      <c r="S127" s="52">
        <f t="shared" si="53"/>
        <v>89.540863850496095</v>
      </c>
      <c r="T127" s="52">
        <f t="shared" si="43"/>
        <v>2.0707156032790937E-2</v>
      </c>
      <c r="U127" s="56">
        <f t="shared" si="54"/>
        <v>89.549257488826896</v>
      </c>
      <c r="V127" s="116">
        <f t="shared" si="55"/>
        <v>1.7626941648812529E-11</v>
      </c>
      <c r="W127" s="116">
        <f t="shared" si="56"/>
        <v>8.3570941194415012E-13</v>
      </c>
      <c r="X127" s="116">
        <f t="shared" si="57"/>
        <v>-1.8835338006078278E-13</v>
      </c>
      <c r="Y127" s="117">
        <f t="shared" si="44"/>
        <v>1.8274297680695897E-11</v>
      </c>
      <c r="Z127" s="116">
        <f t="shared" si="58"/>
        <v>1.7823695559705848E-11</v>
      </c>
      <c r="AA127" s="116">
        <f t="shared" si="59"/>
        <v>1.1388982400008721E-12</v>
      </c>
      <c r="AB127" s="116">
        <f t="shared" si="60"/>
        <v>-3.3379313021110576E-13</v>
      </c>
      <c r="AC127" s="117">
        <f t="shared" si="45"/>
        <v>1.8628800669495615E-11</v>
      </c>
      <c r="AD127" s="107">
        <f t="shared" si="46"/>
        <v>0.98097016576165252</v>
      </c>
      <c r="AE127" s="107">
        <f t="shared" si="61"/>
        <v>93.070233837296342</v>
      </c>
      <c r="AF127" s="107">
        <f t="shared" si="47"/>
        <v>0.97429303051197524</v>
      </c>
      <c r="AG127" s="107">
        <f t="shared" si="48"/>
        <v>90.256518706106533</v>
      </c>
    </row>
    <row r="128" spans="13:33">
      <c r="M128" s="51"/>
      <c r="O128" s="52">
        <f t="shared" si="49"/>
        <v>5.6944679090175088E-6</v>
      </c>
      <c r="P128" s="52">
        <f t="shared" si="50"/>
        <v>3.8194110030509906E-14</v>
      </c>
      <c r="Q128" s="52">
        <f t="shared" si="51"/>
        <v>1.0834444525910028E-4</v>
      </c>
      <c r="R128" s="52">
        <f t="shared" si="52"/>
        <v>13091.023710215897</v>
      </c>
      <c r="S128" s="52">
        <f t="shared" si="53"/>
        <v>108.34444525910028</v>
      </c>
      <c r="T128" s="52">
        <f t="shared" si="43"/>
        <v>2.2777871636070035E-2</v>
      </c>
      <c r="U128" s="56">
        <f t="shared" si="54"/>
        <v>108.35249681950135</v>
      </c>
      <c r="V128" s="116">
        <f t="shared" si="55"/>
        <v>2.1340090387318615E-11</v>
      </c>
      <c r="W128" s="116">
        <f t="shared" si="56"/>
        <v>9.862168704769938E-13</v>
      </c>
      <c r="X128" s="116">
        <f t="shared" si="57"/>
        <v>-2.0681999946890814E-13</v>
      </c>
      <c r="Y128" s="117">
        <f t="shared" si="44"/>
        <v>2.21194872583267E-11</v>
      </c>
      <c r="Z128" s="116">
        <f t="shared" si="58"/>
        <v>2.1536928442428522E-11</v>
      </c>
      <c r="AA128" s="116">
        <f t="shared" si="59"/>
        <v>1.3207013774252406E-12</v>
      </c>
      <c r="AB128" s="116">
        <f t="shared" si="60"/>
        <v>-3.6651901330736955E-13</v>
      </c>
      <c r="AC128" s="117">
        <f t="shared" si="45"/>
        <v>2.2491110806546394E-11</v>
      </c>
      <c r="AD128" s="107">
        <f t="shared" si="46"/>
        <v>0.98347686997693651</v>
      </c>
      <c r="AE128" s="107">
        <f t="shared" si="61"/>
        <v>112.65362354626851</v>
      </c>
      <c r="AF128" s="107">
        <f t="shared" si="47"/>
        <v>0.97747506193121547</v>
      </c>
      <c r="AG128" s="107">
        <f t="shared" si="48"/>
        <v>109.12760092125852</v>
      </c>
    </row>
    <row r="129" spans="13:33">
      <c r="M129" s="51"/>
      <c r="O129" s="52">
        <f t="shared" si="49"/>
        <v>6.2639146999192598E-6</v>
      </c>
      <c r="P129" s="52">
        <f t="shared" si="50"/>
        <v>3.4721918209554467E-14</v>
      </c>
      <c r="Q129" s="52">
        <f t="shared" si="51"/>
        <v>1.3109677876351134E-4</v>
      </c>
      <c r="R129" s="52">
        <f t="shared" si="52"/>
        <v>14400.126081237486</v>
      </c>
      <c r="S129" s="52">
        <f t="shared" si="53"/>
        <v>131.09677876351134</v>
      </c>
      <c r="T129" s="52">
        <f t="shared" si="43"/>
        <v>2.5055658799677038E-2</v>
      </c>
      <c r="U129" s="56">
        <f t="shared" si="54"/>
        <v>131.10454598496636</v>
      </c>
      <c r="V129" s="116">
        <f t="shared" si="55"/>
        <v>2.5838354394885085E-11</v>
      </c>
      <c r="W129" s="116">
        <f t="shared" si="56"/>
        <v>1.1654929381820478E-12</v>
      </c>
      <c r="X129" s="116">
        <f t="shared" si="57"/>
        <v>-2.2716110140082748E-13</v>
      </c>
      <c r="Y129" s="117">
        <f t="shared" si="44"/>
        <v>2.6776686231666303E-11</v>
      </c>
      <c r="Z129" s="116">
        <f t="shared" si="58"/>
        <v>2.6035294103543169E-11</v>
      </c>
      <c r="AA129" s="116">
        <f t="shared" si="59"/>
        <v>1.5346243134910171E-12</v>
      </c>
      <c r="AB129" s="116">
        <f t="shared" si="60"/>
        <v>-4.0256678735638019E-13</v>
      </c>
      <c r="AC129" s="117">
        <f t="shared" si="45"/>
        <v>2.7167351629677804E-11</v>
      </c>
      <c r="AD129" s="107">
        <f t="shared" si="46"/>
        <v>0.98562004116791657</v>
      </c>
      <c r="AE129" s="107">
        <f t="shared" si="61"/>
        <v>136.37254314849244</v>
      </c>
      <c r="AF129" s="107">
        <f t="shared" si="47"/>
        <v>0.98023310554177034</v>
      </c>
      <c r="AG129" s="107">
        <f t="shared" si="48"/>
        <v>131.95403860747609</v>
      </c>
    </row>
    <row r="130" spans="13:33">
      <c r="M130" s="51"/>
      <c r="O130" s="52">
        <f t="shared" si="49"/>
        <v>6.8903061699111861E-6</v>
      </c>
      <c r="P130" s="52">
        <f t="shared" si="50"/>
        <v>3.1565380190504055E-14</v>
      </c>
      <c r="Q130" s="52">
        <f t="shared" si="51"/>
        <v>1.5862710230384871E-4</v>
      </c>
      <c r="R130" s="52">
        <f t="shared" si="52"/>
        <v>15840.138689361236</v>
      </c>
      <c r="S130" s="52">
        <f t="shared" si="53"/>
        <v>158.62710230384872</v>
      </c>
      <c r="T130" s="52">
        <f t="shared" si="43"/>
        <v>2.7561224679644745E-2</v>
      </c>
      <c r="U130" s="56">
        <f t="shared" si="54"/>
        <v>158.63464707341191</v>
      </c>
      <c r="V130" s="116">
        <f t="shared" si="55"/>
        <v>3.1289090805026642E-11</v>
      </c>
      <c r="W130" s="116">
        <f t="shared" si="56"/>
        <v>1.3792418790845891E-12</v>
      </c>
      <c r="X130" s="116">
        <f t="shared" si="57"/>
        <v>-2.4957587805655517E-13</v>
      </c>
      <c r="Y130" s="117">
        <f t="shared" si="44"/>
        <v>3.2418756806054674E-11</v>
      </c>
      <c r="Z130" s="116">
        <f t="shared" si="58"/>
        <v>3.1486153320031689E-11</v>
      </c>
      <c r="AA130" s="116">
        <f t="shared" si="59"/>
        <v>1.7867483086307688E-12</v>
      </c>
      <c r="AB130" s="116">
        <f t="shared" si="60"/>
        <v>-4.4228945365779586E-13</v>
      </c>
      <c r="AC130" s="117">
        <f t="shared" si="45"/>
        <v>3.2830612175004666E-11</v>
      </c>
      <c r="AD130" s="107">
        <f t="shared" si="46"/>
        <v>0.98745514196462181</v>
      </c>
      <c r="AE130" s="107">
        <f t="shared" si="61"/>
        <v>165.10737262648408</v>
      </c>
      <c r="AF130" s="107">
        <f t="shared" si="47"/>
        <v>0.98262642772850461</v>
      </c>
      <c r="AG130" s="107">
        <f t="shared" si="48"/>
        <v>159.56570391187407</v>
      </c>
    </row>
    <row r="131" spans="13:33">
      <c r="M131" s="51"/>
      <c r="O131" s="52">
        <f t="shared" si="49"/>
        <v>7.5793367869023051E-6</v>
      </c>
      <c r="P131" s="52">
        <f t="shared" si="50"/>
        <v>2.86958001731855E-14</v>
      </c>
      <c r="Q131" s="52">
        <f t="shared" si="51"/>
        <v>1.91938793787657E-4</v>
      </c>
      <c r="R131" s="52">
        <f t="shared" si="52"/>
        <v>17424.152558297363</v>
      </c>
      <c r="S131" s="52">
        <f t="shared" si="53"/>
        <v>191.938793787657</v>
      </c>
      <c r="T131" s="52">
        <f t="shared" si="43"/>
        <v>3.0317347147609218E-2</v>
      </c>
      <c r="U131" s="56">
        <f t="shared" si="54"/>
        <v>191.9461835026473</v>
      </c>
      <c r="V131" s="116">
        <f t="shared" si="55"/>
        <v>3.7895954250766223E-11</v>
      </c>
      <c r="W131" s="116">
        <f t="shared" si="56"/>
        <v>1.6343298504820329E-12</v>
      </c>
      <c r="X131" s="116">
        <f t="shared" si="57"/>
        <v>-2.7428589017079851E-13</v>
      </c>
      <c r="Y131" s="117">
        <f t="shared" si="44"/>
        <v>3.9255998211077459E-11</v>
      </c>
      <c r="Z131" s="116">
        <f t="shared" si="58"/>
        <v>3.8093165126542962E-11</v>
      </c>
      <c r="AA131" s="116">
        <f t="shared" si="59"/>
        <v>2.0843615548764114E-12</v>
      </c>
      <c r="AB131" s="116">
        <f t="shared" si="60"/>
        <v>-4.8607965422922148E-13</v>
      </c>
      <c r="AC131" s="117">
        <f t="shared" si="45"/>
        <v>3.9691447027190153E-11</v>
      </c>
      <c r="AD131" s="107">
        <f t="shared" si="46"/>
        <v>0.98902915240619993</v>
      </c>
      <c r="AE131" s="107">
        <f t="shared" si="61"/>
        <v>199.92915716158655</v>
      </c>
      <c r="AF131" s="107">
        <f t="shared" si="47"/>
        <v>0.98470596886504858</v>
      </c>
      <c r="AG131" s="107">
        <f t="shared" si="48"/>
        <v>192.96667106332612</v>
      </c>
    </row>
    <row r="132" spans="13:33">
      <c r="M132" s="51"/>
      <c r="O132" s="52">
        <f t="shared" si="49"/>
        <v>8.3372704655925357E-6</v>
      </c>
      <c r="P132" s="52">
        <f t="shared" si="50"/>
        <v>2.6087091066532275E-14</v>
      </c>
      <c r="Q132" s="52">
        <f t="shared" si="51"/>
        <v>2.3224594048306497E-4</v>
      </c>
      <c r="R132" s="52">
        <f t="shared" si="52"/>
        <v>19166.567814127098</v>
      </c>
      <c r="S132" s="52">
        <f t="shared" si="53"/>
        <v>232.24594048306497</v>
      </c>
      <c r="T132" s="52">
        <f t="shared" si="43"/>
        <v>3.3349081862370143E-2</v>
      </c>
      <c r="U132" s="56">
        <f t="shared" si="54"/>
        <v>232.2532496690873</v>
      </c>
      <c r="V132" s="116">
        <f t="shared" si="55"/>
        <v>4.5907054200408296E-11</v>
      </c>
      <c r="W132" s="116">
        <f t="shared" si="56"/>
        <v>1.9390263612139979E-12</v>
      </c>
      <c r="X132" s="116">
        <f t="shared" si="57"/>
        <v>-3.0153773346658469E-13</v>
      </c>
      <c r="Y132" s="117">
        <f t="shared" si="44"/>
        <v>4.7544542828155713E-11</v>
      </c>
      <c r="Z132" s="116">
        <f t="shared" si="58"/>
        <v>4.6104444308929322E-11</v>
      </c>
      <c r="AA132" s="116">
        <f t="shared" si="59"/>
        <v>2.4362063768681201E-12</v>
      </c>
      <c r="AB132" s="116">
        <f t="shared" si="60"/>
        <v>-5.343743972000537E-13</v>
      </c>
      <c r="AC132" s="117">
        <f t="shared" si="45"/>
        <v>4.800627628859739E-11</v>
      </c>
      <c r="AD132" s="107">
        <f t="shared" si="46"/>
        <v>0.99038181054356533</v>
      </c>
      <c r="AE132" s="107">
        <f t="shared" si="61"/>
        <v>242.14236826064973</v>
      </c>
      <c r="AF132" s="107">
        <f t="shared" si="47"/>
        <v>0.98651543727200164</v>
      </c>
      <c r="AG132" s="107">
        <f t="shared" si="48"/>
        <v>233.37179187080909</v>
      </c>
    </row>
    <row r="133" spans="13:33">
      <c r="M133" s="51"/>
      <c r="O133" s="52">
        <f t="shared" si="49"/>
        <v>9.1709975121517894E-6</v>
      </c>
      <c r="P133" s="52">
        <f t="shared" si="50"/>
        <v>2.3715537333211159E-14</v>
      </c>
      <c r="Q133" s="52">
        <f t="shared" si="51"/>
        <v>2.8101758798450863E-4</v>
      </c>
      <c r="R133" s="52">
        <f t="shared" si="52"/>
        <v>21083.224595539807</v>
      </c>
      <c r="S133" s="52">
        <f t="shared" si="53"/>
        <v>281.01758798450862</v>
      </c>
      <c r="T133" s="52">
        <f t="shared" si="43"/>
        <v>3.668399004860716E-2</v>
      </c>
      <c r="U133" s="56">
        <f t="shared" si="54"/>
        <v>281.02490022488706</v>
      </c>
      <c r="V133" s="116">
        <f t="shared" si="55"/>
        <v>5.5625073564304803E-11</v>
      </c>
      <c r="W133" s="116">
        <f t="shared" si="56"/>
        <v>2.303296733363022E-12</v>
      </c>
      <c r="X133" s="116">
        <f t="shared" si="57"/>
        <v>-3.3160604177999261E-13</v>
      </c>
      <c r="Y133" s="117">
        <f t="shared" si="44"/>
        <v>5.7596764255887831E-11</v>
      </c>
      <c r="Z133" s="116">
        <f t="shared" si="58"/>
        <v>5.5822680201603965E-11</v>
      </c>
      <c r="AA133" s="116">
        <f t="shared" si="59"/>
        <v>2.8527782155469938E-12</v>
      </c>
      <c r="AB133" s="116">
        <f t="shared" si="60"/>
        <v>-5.876603788418283E-13</v>
      </c>
      <c r="AC133" s="117">
        <f t="shared" si="45"/>
        <v>5.808779803830913E-11</v>
      </c>
      <c r="AD133" s="107">
        <f t="shared" si="46"/>
        <v>0.99154669656960559</v>
      </c>
      <c r="AE133" s="107">
        <f t="shared" si="61"/>
        <v>293.33791159754048</v>
      </c>
      <c r="AF133" s="107">
        <f t="shared" si="47"/>
        <v>0.98809229146195132</v>
      </c>
      <c r="AG133" s="107">
        <f t="shared" si="48"/>
        <v>282.25095141398123</v>
      </c>
    </row>
    <row r="134" spans="13:33">
      <c r="M134" s="51"/>
      <c r="O134" s="52">
        <v>1.0000000000000001E-5</v>
      </c>
      <c r="P134" s="52">
        <f t="shared" si="50"/>
        <v>2.1749513388222242E-14</v>
      </c>
      <c r="Q134" s="52">
        <f t="shared" si="51"/>
        <v>3.3411836734693889E-4</v>
      </c>
      <c r="R134" s="52">
        <f t="shared" si="52"/>
        <v>22989.02007944505</v>
      </c>
      <c r="S134" s="52">
        <f t="shared" si="53"/>
        <v>334.1183673469389</v>
      </c>
      <c r="T134" s="52">
        <f t="shared" si="43"/>
        <v>0.04</v>
      </c>
      <c r="U134" s="56">
        <f t="shared" si="54"/>
        <v>334.12576425154646</v>
      </c>
      <c r="V134" s="116">
        <f t="shared" si="55"/>
        <v>6.6236311107055995E-11</v>
      </c>
      <c r="W134" s="116">
        <f t="shared" si="56"/>
        <v>2.695689387902588E-12</v>
      </c>
      <c r="X134" s="116">
        <f t="shared" si="57"/>
        <v>-3.6160315411296046E-13</v>
      </c>
      <c r="Y134" s="117">
        <f t="shared" si="44"/>
        <v>6.8570397340845618E-11</v>
      </c>
      <c r="Z134" s="116">
        <f t="shared" si="58"/>
        <v>6.6434153138424666E-11</v>
      </c>
      <c r="AA134" s="116">
        <f t="shared" si="59"/>
        <v>3.2976208604501777E-12</v>
      </c>
      <c r="AB134" s="116">
        <f t="shared" si="60"/>
        <v>-6.4082018951092433E-13</v>
      </c>
      <c r="AC134" s="117">
        <f t="shared" si="45"/>
        <v>6.9090953809363922E-11</v>
      </c>
      <c r="AD134" s="107">
        <f t="shared" si="46"/>
        <v>0.99246563493746776</v>
      </c>
      <c r="AE134" s="107">
        <f t="shared" si="61"/>
        <v>349.22616597027002</v>
      </c>
      <c r="AF134" s="107">
        <f t="shared" si="47"/>
        <v>0.98934956948623454</v>
      </c>
      <c r="AG134" s="107">
        <f t="shared" si="48"/>
        <v>335.45838274294982</v>
      </c>
    </row>
    <row r="135" spans="13:33">
      <c r="M135" s="51"/>
      <c r="O135" s="1"/>
    </row>
    <row r="136" spans="13:33">
      <c r="M136" s="51"/>
      <c r="O136" s="1"/>
    </row>
    <row r="137" spans="13:33">
      <c r="M137" s="51"/>
      <c r="O137" s="1"/>
    </row>
    <row r="138" spans="13:33">
      <c r="M138" s="51"/>
      <c r="O138" s="1"/>
    </row>
    <row r="139" spans="13:33">
      <c r="M139" s="51"/>
      <c r="O139" s="1"/>
    </row>
    <row r="140" spans="13:33">
      <c r="M140" s="51"/>
      <c r="O140" s="1"/>
    </row>
    <row r="141" spans="13:33">
      <c r="M141" s="51"/>
      <c r="O141" s="1"/>
    </row>
    <row r="142" spans="13:33">
      <c r="M142" s="51"/>
      <c r="O142" s="1"/>
    </row>
    <row r="143" spans="13:33">
      <c r="M143" s="51"/>
      <c r="O143" s="1"/>
    </row>
    <row r="144" spans="13:33">
      <c r="M144" s="51"/>
      <c r="O144" s="1"/>
    </row>
    <row r="145" spans="13:15">
      <c r="M145" s="51"/>
      <c r="O145" s="1"/>
    </row>
    <row r="146" spans="13:15">
      <c r="M146" s="51"/>
      <c r="O146" s="1"/>
    </row>
    <row r="147" spans="13:15">
      <c r="M147" s="51"/>
      <c r="O147" s="1"/>
    </row>
    <row r="148" spans="13:15">
      <c r="M148" s="51"/>
      <c r="O148" s="1"/>
    </row>
    <row r="149" spans="13:15">
      <c r="M149" s="51"/>
      <c r="O149" s="1"/>
    </row>
    <row r="150" spans="13:15">
      <c r="M150" s="51"/>
      <c r="O150" s="1"/>
    </row>
    <row r="151" spans="13:15">
      <c r="M151" s="51"/>
      <c r="O151" s="1"/>
    </row>
    <row r="152" spans="13:15">
      <c r="M152" s="51"/>
      <c r="O152" s="1"/>
    </row>
    <row r="153" spans="13:15">
      <c r="M153" s="51"/>
      <c r="O153" s="1"/>
    </row>
    <row r="154" spans="13:15">
      <c r="M154" s="51"/>
      <c r="O154" s="1"/>
    </row>
    <row r="155" spans="13:15">
      <c r="M155" s="51"/>
      <c r="O155" s="1"/>
    </row>
    <row r="156" spans="13:15">
      <c r="M156" s="51"/>
      <c r="O156" s="1"/>
    </row>
    <row r="157" spans="13:15">
      <c r="M157" s="51"/>
      <c r="O157" s="1"/>
    </row>
    <row r="158" spans="13:15">
      <c r="M158" s="51"/>
      <c r="O158" s="1"/>
    </row>
    <row r="159" spans="13:15">
      <c r="M159" s="51"/>
      <c r="O159" s="1"/>
    </row>
    <row r="160" spans="13:15">
      <c r="M160" s="51"/>
      <c r="O160" s="1"/>
    </row>
    <row r="161" spans="13:15">
      <c r="M161" s="51"/>
      <c r="O161" s="1"/>
    </row>
    <row r="162" spans="13:15">
      <c r="M162" s="51"/>
      <c r="O162" s="1"/>
    </row>
    <row r="163" spans="13:15">
      <c r="M163" s="51"/>
      <c r="O163" s="1"/>
    </row>
    <row r="164" spans="13:15">
      <c r="M164" s="51"/>
      <c r="O164" s="1"/>
    </row>
    <row r="165" spans="13:15">
      <c r="M165" s="51"/>
      <c r="O165" s="1"/>
    </row>
    <row r="166" spans="13:15">
      <c r="M166" s="51"/>
      <c r="O166" s="1"/>
    </row>
    <row r="167" spans="13:15">
      <c r="M167" s="51"/>
      <c r="O167" s="1"/>
    </row>
    <row r="168" spans="13:15">
      <c r="M168" s="51"/>
      <c r="O168" s="1"/>
    </row>
    <row r="169" spans="13:15">
      <c r="M169" s="51"/>
      <c r="O169" s="1"/>
    </row>
    <row r="170" spans="13:15">
      <c r="M170" s="51"/>
      <c r="O170" s="1"/>
    </row>
    <row r="171" spans="13:15">
      <c r="M171" s="51"/>
      <c r="O171" s="1"/>
    </row>
    <row r="172" spans="13:15">
      <c r="M172" s="51"/>
    </row>
    <row r="173" spans="13:15">
      <c r="M173" s="51"/>
    </row>
    <row r="174" spans="13:15">
      <c r="M174" s="51"/>
    </row>
    <row r="175" spans="13:15">
      <c r="M175" s="51"/>
    </row>
    <row r="176" spans="13:15">
      <c r="M176" s="51"/>
    </row>
    <row r="177" spans="13:13">
      <c r="M177" s="51"/>
    </row>
    <row r="178" spans="13:13">
      <c r="M178" s="51"/>
    </row>
    <row r="179" spans="13:13">
      <c r="M179" s="51"/>
    </row>
    <row r="180" spans="13:13">
      <c r="M180" s="51"/>
    </row>
    <row r="181" spans="13:13">
      <c r="M181" s="51"/>
    </row>
    <row r="182" spans="13:13">
      <c r="M182" s="51"/>
    </row>
    <row r="183" spans="13:13">
      <c r="M183" s="51"/>
    </row>
    <row r="184" spans="13:13">
      <c r="M184" s="51"/>
    </row>
    <row r="185" spans="13:13">
      <c r="M185" s="51"/>
    </row>
    <row r="186" spans="13:13">
      <c r="M186" s="51"/>
    </row>
    <row r="187" spans="13:13">
      <c r="M187" s="51"/>
    </row>
    <row r="188" spans="13:13">
      <c r="M188" s="51"/>
    </row>
    <row r="189" spans="13:13">
      <c r="M189" s="51"/>
    </row>
    <row r="190" spans="13:13">
      <c r="M190" s="51"/>
    </row>
    <row r="191" spans="13:13">
      <c r="M191" s="51"/>
    </row>
    <row r="192" spans="13:13">
      <c r="M192" s="51"/>
    </row>
    <row r="193" spans="13:13">
      <c r="M193" s="51"/>
    </row>
    <row r="194" spans="13:13">
      <c r="M194" s="51"/>
    </row>
    <row r="195" spans="13:13">
      <c r="M195" s="51"/>
    </row>
    <row r="196" spans="13:13">
      <c r="M196" s="51"/>
    </row>
    <row r="197" spans="13:13">
      <c r="M197" s="51"/>
    </row>
    <row r="198" spans="13:13">
      <c r="M198" s="51"/>
    </row>
    <row r="199" spans="13:13">
      <c r="M199" s="51"/>
    </row>
    <row r="200" spans="13:13">
      <c r="M200" s="51"/>
    </row>
    <row r="201" spans="13:13">
      <c r="M201" s="51"/>
    </row>
    <row r="202" spans="13:13">
      <c r="M202" s="51"/>
    </row>
    <row r="203" spans="13:13">
      <c r="M203" s="51"/>
    </row>
    <row r="204" spans="13:13">
      <c r="M204" s="51"/>
    </row>
    <row r="205" spans="13:13">
      <c r="M205" s="51"/>
    </row>
    <row r="206" spans="13:13">
      <c r="M206" s="51"/>
    </row>
    <row r="207" spans="13:13">
      <c r="M207" s="51"/>
    </row>
    <row r="208" spans="13:13">
      <c r="M208" s="51"/>
    </row>
    <row r="209" spans="13:13">
      <c r="M209" s="51"/>
    </row>
    <row r="210" spans="13:13">
      <c r="M210" s="51"/>
    </row>
    <row r="211" spans="13:13">
      <c r="M211" s="51"/>
    </row>
    <row r="212" spans="13:13">
      <c r="M212" s="51"/>
    </row>
    <row r="213" spans="13:13">
      <c r="M213" s="51"/>
    </row>
    <row r="214" spans="13:13">
      <c r="M214" s="51"/>
    </row>
    <row r="215" spans="13:13">
      <c r="M215" s="51"/>
    </row>
    <row r="216" spans="13:13">
      <c r="M216" s="51"/>
    </row>
    <row r="217" spans="13:13">
      <c r="M217" s="51"/>
    </row>
    <row r="218" spans="13:13">
      <c r="M218" s="51"/>
    </row>
    <row r="219" spans="13:13">
      <c r="M219" s="51"/>
    </row>
    <row r="220" spans="13:13">
      <c r="M220" s="51"/>
    </row>
    <row r="221" spans="13:13">
      <c r="M221" s="51"/>
    </row>
    <row r="222" spans="13:13">
      <c r="M222" s="51"/>
    </row>
    <row r="223" spans="13:13">
      <c r="M223" s="51"/>
    </row>
    <row r="224" spans="13:13">
      <c r="M224" s="51"/>
    </row>
    <row r="225" spans="13:13">
      <c r="M225" s="51"/>
    </row>
    <row r="226" spans="13:13">
      <c r="M226" s="51"/>
    </row>
    <row r="227" spans="13:13">
      <c r="M227" s="51"/>
    </row>
    <row r="228" spans="13:13">
      <c r="M228" s="51"/>
    </row>
    <row r="229" spans="13:13">
      <c r="M229" s="51"/>
    </row>
    <row r="230" spans="13:13">
      <c r="M230" s="51"/>
    </row>
    <row r="231" spans="13:13">
      <c r="M231" s="51"/>
    </row>
    <row r="232" spans="13:13">
      <c r="M232" s="51"/>
    </row>
    <row r="233" spans="13:13">
      <c r="M233" s="51"/>
    </row>
    <row r="234" spans="13:13">
      <c r="M234" s="51"/>
    </row>
    <row r="235" spans="13:13">
      <c r="M235" s="51"/>
    </row>
    <row r="236" spans="13:13">
      <c r="M236" s="51"/>
    </row>
    <row r="237" spans="13:13">
      <c r="M237" s="51"/>
    </row>
    <row r="238" spans="13:13">
      <c r="M238" s="51"/>
    </row>
    <row r="239" spans="13:13">
      <c r="M239" s="51"/>
    </row>
    <row r="240" spans="13:13">
      <c r="M240" s="51"/>
    </row>
    <row r="241" spans="13:13">
      <c r="M241" s="51"/>
    </row>
    <row r="242" spans="13:13">
      <c r="M242" s="51"/>
    </row>
    <row r="243" spans="13:13">
      <c r="M243" s="51"/>
    </row>
    <row r="244" spans="13:13">
      <c r="M244" s="51"/>
    </row>
    <row r="245" spans="13:13">
      <c r="M245" s="51"/>
    </row>
    <row r="246" spans="13:13">
      <c r="M246" s="51"/>
    </row>
    <row r="247" spans="13:13">
      <c r="M247" s="51"/>
    </row>
    <row r="248" spans="13:13">
      <c r="M248" s="51"/>
    </row>
    <row r="249" spans="13:13">
      <c r="M249" s="51"/>
    </row>
    <row r="250" spans="13:13">
      <c r="M250" s="51"/>
    </row>
    <row r="251" spans="13:13">
      <c r="M251" s="51"/>
    </row>
    <row r="252" spans="13:13">
      <c r="M252" s="51"/>
    </row>
    <row r="253" spans="13:13">
      <c r="M253" s="51"/>
    </row>
    <row r="254" spans="13:13">
      <c r="M254" s="51"/>
    </row>
    <row r="255" spans="13:13">
      <c r="M255" s="51"/>
    </row>
    <row r="256" spans="13:13">
      <c r="M256" s="51"/>
    </row>
    <row r="257" spans="13:13">
      <c r="M257" s="51"/>
    </row>
    <row r="258" spans="13:13">
      <c r="M258" s="51"/>
    </row>
    <row r="259" spans="13:13">
      <c r="M259" s="51"/>
    </row>
    <row r="260" spans="13:13">
      <c r="M260" s="51"/>
    </row>
    <row r="261" spans="13:13">
      <c r="M261" s="51"/>
    </row>
    <row r="262" spans="13:13">
      <c r="M262" s="51"/>
    </row>
    <row r="263" spans="13:13">
      <c r="M263" s="51"/>
    </row>
    <row r="264" spans="13:13">
      <c r="M264" s="51"/>
    </row>
    <row r="265" spans="13:13">
      <c r="M265" s="51"/>
    </row>
    <row r="266" spans="13:13">
      <c r="M266" s="51"/>
    </row>
    <row r="267" spans="13:13">
      <c r="M267" s="51"/>
    </row>
    <row r="268" spans="13:13">
      <c r="M268" s="51"/>
    </row>
    <row r="269" spans="13:13">
      <c r="M269" s="51"/>
    </row>
    <row r="270" spans="13:13">
      <c r="M270" s="51"/>
    </row>
    <row r="271" spans="13:13">
      <c r="M271" s="51"/>
    </row>
    <row r="272" spans="13:13">
      <c r="M272" s="51"/>
    </row>
    <row r="273" spans="13:13">
      <c r="M273" s="51"/>
    </row>
    <row r="274" spans="13:13">
      <c r="M274" s="51"/>
    </row>
    <row r="275" spans="13:13">
      <c r="M275" s="51"/>
    </row>
    <row r="276" spans="13:13">
      <c r="M276" s="51"/>
    </row>
    <row r="277" spans="13:13">
      <c r="M277" s="51"/>
    </row>
    <row r="278" spans="13:13">
      <c r="M278" s="51"/>
    </row>
    <row r="279" spans="13:13">
      <c r="M279" s="51"/>
    </row>
    <row r="280" spans="13:13">
      <c r="M280" s="51"/>
    </row>
    <row r="281" spans="13:13">
      <c r="M281" s="51"/>
    </row>
    <row r="282" spans="13:13">
      <c r="M282" s="51"/>
    </row>
    <row r="283" spans="13:13">
      <c r="M283" s="51"/>
    </row>
    <row r="284" spans="13:13">
      <c r="M284" s="51"/>
    </row>
    <row r="285" spans="13:13">
      <c r="M285" s="51"/>
    </row>
    <row r="286" spans="13:13">
      <c r="M286" s="51"/>
    </row>
    <row r="287" spans="13:13">
      <c r="M287" s="51"/>
    </row>
    <row r="288" spans="13:13">
      <c r="M288" s="51"/>
    </row>
    <row r="289" spans="13:13">
      <c r="M289" s="51"/>
    </row>
    <row r="290" spans="13:13">
      <c r="M290" s="51"/>
    </row>
    <row r="291" spans="13:13">
      <c r="M291" s="51"/>
    </row>
    <row r="292" spans="13:13">
      <c r="M292" s="51"/>
    </row>
    <row r="293" spans="13:13">
      <c r="M293" s="51"/>
    </row>
    <row r="294" spans="13:13">
      <c r="M294" s="51"/>
    </row>
    <row r="295" spans="13:13">
      <c r="M295" s="51"/>
    </row>
    <row r="296" spans="13:13">
      <c r="M296" s="51"/>
    </row>
    <row r="297" spans="13:13">
      <c r="M297" s="51"/>
    </row>
    <row r="298" spans="13:13">
      <c r="M298" s="51"/>
    </row>
    <row r="299" spans="13:13">
      <c r="M299" s="51"/>
    </row>
    <row r="300" spans="13:13">
      <c r="M300" s="51"/>
    </row>
    <row r="301" spans="13:13">
      <c r="M301" s="51"/>
    </row>
    <row r="302" spans="13:13">
      <c r="M302" s="51"/>
    </row>
    <row r="303" spans="13:13">
      <c r="M303" s="51"/>
    </row>
    <row r="304" spans="13:13">
      <c r="M304" s="51"/>
    </row>
    <row r="305" spans="13:13">
      <c r="M305" s="51"/>
    </row>
    <row r="306" spans="13:13">
      <c r="M306" s="51"/>
    </row>
    <row r="307" spans="13:13">
      <c r="M307" s="51"/>
    </row>
    <row r="308" spans="13:13">
      <c r="M308" s="51"/>
    </row>
    <row r="309" spans="13:13">
      <c r="M309" s="51"/>
    </row>
    <row r="310" spans="13:13">
      <c r="M310" s="51"/>
    </row>
    <row r="311" spans="13:13">
      <c r="M311" s="51"/>
    </row>
    <row r="312" spans="13:13">
      <c r="M312" s="51"/>
    </row>
    <row r="313" spans="13:13">
      <c r="M313" s="51"/>
    </row>
    <row r="314" spans="13:13">
      <c r="M314" s="51"/>
    </row>
    <row r="315" spans="13:13">
      <c r="M315" s="51"/>
    </row>
    <row r="316" spans="13:13">
      <c r="M316" s="51"/>
    </row>
    <row r="317" spans="13:13">
      <c r="M317" s="51"/>
    </row>
    <row r="318" spans="13:13">
      <c r="M318" s="51"/>
    </row>
    <row r="319" spans="13:13">
      <c r="M319" s="51"/>
    </row>
    <row r="320" spans="13:13">
      <c r="M320" s="51"/>
    </row>
    <row r="321" spans="13:13">
      <c r="M321" s="51"/>
    </row>
    <row r="322" spans="13:13">
      <c r="M322" s="51"/>
    </row>
    <row r="323" spans="13:13">
      <c r="M323" s="51"/>
    </row>
    <row r="324" spans="13:13">
      <c r="M324" s="51"/>
    </row>
    <row r="325" spans="13:13">
      <c r="M325" s="51"/>
    </row>
    <row r="326" spans="13:13">
      <c r="M326" s="51"/>
    </row>
    <row r="327" spans="13:13">
      <c r="M327" s="51"/>
    </row>
    <row r="328" spans="13:13">
      <c r="M328" s="51"/>
    </row>
    <row r="329" spans="13:13">
      <c r="M329" s="51"/>
    </row>
    <row r="330" spans="13:13">
      <c r="M330" s="51"/>
    </row>
    <row r="331" spans="13:13">
      <c r="M331" s="51"/>
    </row>
    <row r="332" spans="13:13">
      <c r="M332" s="51"/>
    </row>
    <row r="333" spans="13:13">
      <c r="M333" s="51"/>
    </row>
    <row r="334" spans="13:13">
      <c r="M334" s="51"/>
    </row>
    <row r="335" spans="13:13">
      <c r="M335" s="51"/>
    </row>
    <row r="336" spans="13:13">
      <c r="M336" s="51"/>
    </row>
    <row r="337" spans="13:13">
      <c r="M337" s="51"/>
    </row>
    <row r="338" spans="13:13">
      <c r="M338" s="51"/>
    </row>
    <row r="339" spans="13:13">
      <c r="M339" s="51"/>
    </row>
    <row r="340" spans="13:13">
      <c r="M340" s="51"/>
    </row>
    <row r="341" spans="13:13">
      <c r="M341" s="51"/>
    </row>
    <row r="342" spans="13:13">
      <c r="M342" s="51"/>
    </row>
    <row r="343" spans="13:13">
      <c r="M343" s="51"/>
    </row>
    <row r="344" spans="13:13">
      <c r="M344" s="51"/>
    </row>
    <row r="345" spans="13:13">
      <c r="M345" s="51"/>
    </row>
    <row r="346" spans="13:13">
      <c r="M346" s="51"/>
    </row>
    <row r="347" spans="13:13">
      <c r="M347" s="51"/>
    </row>
    <row r="348" spans="13:13">
      <c r="M348" s="51"/>
    </row>
    <row r="349" spans="13:13">
      <c r="M349" s="51"/>
    </row>
    <row r="350" spans="13:13">
      <c r="M350" s="51"/>
    </row>
    <row r="351" spans="13:13">
      <c r="M351" s="51"/>
    </row>
    <row r="352" spans="13:13">
      <c r="M352" s="51"/>
    </row>
    <row r="353" spans="13:13">
      <c r="M353" s="51"/>
    </row>
    <row r="354" spans="13:13">
      <c r="M354" s="51"/>
    </row>
    <row r="355" spans="13:13">
      <c r="M355" s="51"/>
    </row>
    <row r="356" spans="13:13">
      <c r="M356" s="51"/>
    </row>
    <row r="357" spans="13:13">
      <c r="M357" s="51"/>
    </row>
    <row r="358" spans="13:13">
      <c r="M358" s="51"/>
    </row>
    <row r="359" spans="13:13">
      <c r="M359" s="51"/>
    </row>
    <row r="360" spans="13:13">
      <c r="M360" s="51"/>
    </row>
    <row r="361" spans="13:13">
      <c r="M361" s="51"/>
    </row>
    <row r="362" spans="13:13">
      <c r="M362" s="51"/>
    </row>
    <row r="363" spans="13:13">
      <c r="M363" s="51"/>
    </row>
    <row r="364" spans="13:13">
      <c r="M364" s="51"/>
    </row>
    <row r="365" spans="13:13">
      <c r="M365" s="51"/>
    </row>
    <row r="366" spans="13:13">
      <c r="M366" s="51"/>
    </row>
    <row r="367" spans="13:13">
      <c r="M367" s="51"/>
    </row>
    <row r="368" spans="13:13">
      <c r="M368" s="51"/>
    </row>
    <row r="369" spans="13:13">
      <c r="M369" s="51"/>
    </row>
    <row r="370" spans="13:13">
      <c r="M370" s="51"/>
    </row>
    <row r="371" spans="13:13">
      <c r="M371" s="51"/>
    </row>
    <row r="372" spans="13:13">
      <c r="M372" s="51"/>
    </row>
    <row r="373" spans="13:13">
      <c r="M373" s="51"/>
    </row>
    <row r="374" spans="13:13">
      <c r="M374" s="51"/>
    </row>
    <row r="375" spans="13:13">
      <c r="M375" s="51"/>
    </row>
    <row r="376" spans="13:13">
      <c r="M376" s="51"/>
    </row>
    <row r="377" spans="13:13">
      <c r="M377" s="51"/>
    </row>
    <row r="378" spans="13:13">
      <c r="M378" s="51"/>
    </row>
    <row r="379" spans="13:13">
      <c r="M379" s="51"/>
    </row>
    <row r="380" spans="13:13">
      <c r="M380" s="51"/>
    </row>
    <row r="381" spans="13:13">
      <c r="M381" s="51"/>
    </row>
    <row r="382" spans="13:13">
      <c r="M382" s="51"/>
    </row>
    <row r="383" spans="13:13">
      <c r="M383" s="51"/>
    </row>
    <row r="384" spans="13:13">
      <c r="M384" s="51"/>
    </row>
    <row r="385" spans="13:13">
      <c r="M385" s="51"/>
    </row>
    <row r="386" spans="13:13">
      <c r="M386" s="51"/>
    </row>
    <row r="387" spans="13:13">
      <c r="M387" s="51"/>
    </row>
    <row r="388" spans="13:13">
      <c r="M388" s="51"/>
    </row>
    <row r="389" spans="13:13">
      <c r="M389" s="51"/>
    </row>
    <row r="390" spans="13:13">
      <c r="M390" s="51"/>
    </row>
    <row r="391" spans="13:13">
      <c r="M391" s="51"/>
    </row>
    <row r="392" spans="13:13">
      <c r="M392" s="51"/>
    </row>
    <row r="393" spans="13:13">
      <c r="M393" s="51"/>
    </row>
    <row r="394" spans="13:13">
      <c r="M394" s="51"/>
    </row>
    <row r="395" spans="13:13">
      <c r="M395" s="51"/>
    </row>
    <row r="396" spans="13:13">
      <c r="M396" s="51"/>
    </row>
    <row r="397" spans="13:13">
      <c r="M397" s="51"/>
    </row>
    <row r="398" spans="13:13">
      <c r="M398" s="51"/>
    </row>
    <row r="399" spans="13:13">
      <c r="M399" s="51"/>
    </row>
    <row r="400" spans="13:13">
      <c r="M400" s="51"/>
    </row>
    <row r="401" spans="13:13">
      <c r="M401" s="51"/>
    </row>
    <row r="402" spans="13:13">
      <c r="M402" s="51"/>
    </row>
    <row r="403" spans="13:13">
      <c r="M403" s="51"/>
    </row>
    <row r="404" spans="13:13">
      <c r="M404" s="51"/>
    </row>
    <row r="405" spans="13:13">
      <c r="M405" s="51"/>
    </row>
    <row r="406" spans="13:13">
      <c r="M406" s="51"/>
    </row>
    <row r="407" spans="13:13">
      <c r="M407" s="51"/>
    </row>
    <row r="408" spans="13:13">
      <c r="M408" s="51"/>
    </row>
    <row r="409" spans="13:13">
      <c r="M409" s="51"/>
    </row>
    <row r="410" spans="13:13">
      <c r="M410" s="51"/>
    </row>
    <row r="411" spans="13:13">
      <c r="M411" s="51"/>
    </row>
    <row r="412" spans="13:13">
      <c r="M412" s="51"/>
    </row>
    <row r="413" spans="13:13">
      <c r="M413" s="51"/>
    </row>
    <row r="414" spans="13:13">
      <c r="M414" s="51"/>
    </row>
    <row r="415" spans="13:13">
      <c r="M415" s="51"/>
    </row>
    <row r="416" spans="13:13">
      <c r="M416" s="51"/>
    </row>
    <row r="417" spans="13:13">
      <c r="M417" s="51"/>
    </row>
    <row r="418" spans="13:13">
      <c r="M418" s="51"/>
    </row>
    <row r="419" spans="13:13">
      <c r="M419" s="51"/>
    </row>
    <row r="420" spans="13:13">
      <c r="M420" s="51"/>
    </row>
    <row r="421" spans="13:13">
      <c r="M421" s="51"/>
    </row>
    <row r="422" spans="13:13">
      <c r="M422" s="51"/>
    </row>
    <row r="423" spans="13:13">
      <c r="M423" s="51"/>
    </row>
    <row r="424" spans="13:13">
      <c r="M424" s="51"/>
    </row>
    <row r="425" spans="13:13">
      <c r="M425" s="51"/>
    </row>
    <row r="426" spans="13:13">
      <c r="M426" s="51"/>
    </row>
    <row r="427" spans="13:13">
      <c r="M427" s="51"/>
    </row>
    <row r="428" spans="13:13">
      <c r="M428" s="51"/>
    </row>
    <row r="429" spans="13:13">
      <c r="M429" s="51"/>
    </row>
    <row r="430" spans="13:13">
      <c r="M430" s="51"/>
    </row>
    <row r="431" spans="13:13">
      <c r="M431" s="51"/>
    </row>
    <row r="432" spans="13:13">
      <c r="M432" s="51"/>
    </row>
    <row r="433" spans="13:13">
      <c r="M433" s="51"/>
    </row>
    <row r="434" spans="13:13">
      <c r="M434" s="51"/>
    </row>
    <row r="435" spans="13:13">
      <c r="M435" s="51"/>
    </row>
    <row r="436" spans="13:13">
      <c r="M436" s="51"/>
    </row>
    <row r="437" spans="13:13">
      <c r="M437" s="51"/>
    </row>
    <row r="438" spans="13:13">
      <c r="M438" s="51"/>
    </row>
    <row r="439" spans="13:13">
      <c r="M439" s="51"/>
    </row>
    <row r="440" spans="13:13">
      <c r="M440" s="51"/>
    </row>
    <row r="441" spans="13:13">
      <c r="M441" s="51"/>
    </row>
    <row r="442" spans="13:13">
      <c r="M442" s="51"/>
    </row>
    <row r="443" spans="13:13">
      <c r="M443" s="51"/>
    </row>
    <row r="444" spans="13:13">
      <c r="M444" s="51"/>
    </row>
    <row r="445" spans="13:13">
      <c r="M445" s="51"/>
    </row>
    <row r="446" spans="13:13">
      <c r="M446" s="51"/>
    </row>
    <row r="447" spans="13:13">
      <c r="M447" s="51"/>
    </row>
    <row r="448" spans="13:13">
      <c r="M448" s="51"/>
    </row>
    <row r="449" spans="13:13">
      <c r="M449" s="51"/>
    </row>
    <row r="450" spans="13:13">
      <c r="M450" s="51"/>
    </row>
    <row r="451" spans="13:13">
      <c r="M451" s="51"/>
    </row>
    <row r="452" spans="13:13">
      <c r="M452" s="51"/>
    </row>
    <row r="453" spans="13:13">
      <c r="M453" s="51"/>
    </row>
    <row r="454" spans="13:13">
      <c r="M454" s="51"/>
    </row>
    <row r="455" spans="13:13">
      <c r="M455" s="51"/>
    </row>
    <row r="456" spans="13:13">
      <c r="M456" s="51"/>
    </row>
    <row r="457" spans="13:13">
      <c r="M457" s="51"/>
    </row>
    <row r="458" spans="13:13">
      <c r="M458" s="51"/>
    </row>
    <row r="459" spans="13:13">
      <c r="M459" s="51"/>
    </row>
    <row r="460" spans="13:13">
      <c r="M460" s="51"/>
    </row>
    <row r="461" spans="13:13">
      <c r="M461" s="51"/>
    </row>
    <row r="462" spans="13:13">
      <c r="M462" s="51"/>
    </row>
    <row r="463" spans="13:13">
      <c r="M463" s="51"/>
    </row>
    <row r="464" spans="13:13">
      <c r="M464" s="51"/>
    </row>
    <row r="465" spans="13:13">
      <c r="M465" s="51"/>
    </row>
    <row r="466" spans="13:13">
      <c r="M466" s="51"/>
    </row>
    <row r="467" spans="13:13">
      <c r="M467" s="51"/>
    </row>
    <row r="468" spans="13:13">
      <c r="M468" s="51"/>
    </row>
    <row r="469" spans="13:13">
      <c r="M469" s="51"/>
    </row>
    <row r="470" spans="13:13">
      <c r="M470" s="51"/>
    </row>
    <row r="471" spans="13:13">
      <c r="M471" s="51"/>
    </row>
    <row r="472" spans="13:13">
      <c r="M472" s="51"/>
    </row>
    <row r="473" spans="13:13">
      <c r="M473" s="51"/>
    </row>
    <row r="474" spans="13:13">
      <c r="M474" s="51"/>
    </row>
  </sheetData>
  <mergeCells count="16">
    <mergeCell ref="B21:B23"/>
    <mergeCell ref="C22:C23"/>
    <mergeCell ref="J31:K31"/>
    <mergeCell ref="J32:K32"/>
    <mergeCell ref="J33:K33"/>
    <mergeCell ref="B13:D15"/>
    <mergeCell ref="E13:K13"/>
    <mergeCell ref="B16:B20"/>
    <mergeCell ref="C16:C18"/>
    <mergeCell ref="C19:C20"/>
    <mergeCell ref="V28:AE28"/>
    <mergeCell ref="AF28:AG28"/>
    <mergeCell ref="D47:G47"/>
    <mergeCell ref="D48:G48"/>
    <mergeCell ref="J34:K34"/>
    <mergeCell ref="J35:K35"/>
  </mergeCells>
  <pageMargins left="0.7" right="0.7" top="0.75" bottom="0.75" header="0.3" footer="0.3"/>
  <pageSetup paperSize="9" orientation="portrait" r:id="rId1"/>
  <drawing r:id="rId2"/>
  <legacyDrawing r:id="rId3"/>
  <oleObjects>
    <oleObject progId="Equation.DSMT4" shapeId="10241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663"/>
  <sheetViews>
    <sheetView zoomScaleNormal="100" workbookViewId="0">
      <pane ySplit="3" topLeftCell="A4" activePane="bottomLeft" state="frozen"/>
      <selection pane="bottomLeft" activeCell="O27" sqref="O27"/>
    </sheetView>
  </sheetViews>
  <sheetFormatPr defaultRowHeight="15"/>
  <cols>
    <col min="1" max="10" width="10.7109375" style="4" customWidth="1"/>
    <col min="11" max="11" width="10.7109375" style="8" customWidth="1"/>
  </cols>
  <sheetData>
    <row r="1" spans="1:13">
      <c r="A1" s="26" t="s">
        <v>104</v>
      </c>
      <c r="B1" s="21"/>
      <c r="C1" s="21"/>
      <c r="D1" s="21"/>
      <c r="E1" s="21"/>
      <c r="F1" s="21"/>
      <c r="G1" s="21"/>
      <c r="H1" s="21"/>
      <c r="I1" s="144"/>
      <c r="J1" s="144"/>
      <c r="K1" s="144"/>
      <c r="L1" s="14"/>
      <c r="M1" s="36"/>
    </row>
    <row r="2" spans="1:13">
      <c r="A2" s="26" t="s">
        <v>117</v>
      </c>
      <c r="B2" s="21"/>
      <c r="C2" s="21"/>
      <c r="D2" s="21"/>
      <c r="E2" s="21"/>
      <c r="F2" s="21"/>
      <c r="G2" s="21"/>
      <c r="H2" s="21"/>
      <c r="I2" s="93"/>
      <c r="J2" s="93"/>
      <c r="K2" s="93"/>
      <c r="L2" s="14"/>
      <c r="M2" s="36"/>
    </row>
    <row r="3" spans="1:13" ht="18">
      <c r="A3" s="69" t="s">
        <v>89</v>
      </c>
      <c r="B3" s="69" t="s">
        <v>91</v>
      </c>
      <c r="C3" s="69" t="s">
        <v>83</v>
      </c>
      <c r="D3" s="69" t="s">
        <v>0</v>
      </c>
      <c r="E3" s="69" t="s">
        <v>92</v>
      </c>
      <c r="F3" s="69" t="s">
        <v>93</v>
      </c>
      <c r="G3" s="70" t="s">
        <v>94</v>
      </c>
      <c r="H3" s="69" t="s">
        <v>80</v>
      </c>
      <c r="I3" s="69" t="s">
        <v>60</v>
      </c>
      <c r="J3" s="69" t="s">
        <v>61</v>
      </c>
      <c r="K3" s="71" t="s">
        <v>95</v>
      </c>
    </row>
    <row r="4" spans="1:13">
      <c r="A4" s="7">
        <v>0</v>
      </c>
      <c r="B4" s="7">
        <v>0</v>
      </c>
      <c r="C4" s="7">
        <v>1E-4</v>
      </c>
      <c r="D4" s="7">
        <v>2.4999999999999999E-17</v>
      </c>
      <c r="E4" s="7">
        <f t="shared" ref="E4:E43" si="0">A4/D4</f>
        <v>0</v>
      </c>
      <c r="F4" s="7">
        <f t="shared" ref="F4:F67" si="1">C4/(0.00025)</f>
        <v>0.4</v>
      </c>
      <c r="G4" s="7" t="s">
        <v>2</v>
      </c>
      <c r="H4" s="7" t="s">
        <v>107</v>
      </c>
      <c r="I4" s="7">
        <v>9.4290799412916505E-20</v>
      </c>
      <c r="J4" s="7">
        <v>9.4290799408412706E-20</v>
      </c>
      <c r="K4" s="25">
        <f t="shared" ref="K4:K67" si="2">I4/J4</f>
        <v>1.0000000000477649</v>
      </c>
    </row>
    <row r="5" spans="1:13">
      <c r="A5" s="7">
        <v>0</v>
      </c>
      <c r="B5" s="7">
        <v>0</v>
      </c>
      <c r="C5" s="7">
        <v>1.0000000000000001E-5</v>
      </c>
      <c r="D5" s="7">
        <v>2.4999999999999999E-17</v>
      </c>
      <c r="E5" s="7">
        <f t="shared" si="0"/>
        <v>0</v>
      </c>
      <c r="F5" s="7">
        <f t="shared" si="1"/>
        <v>0.04</v>
      </c>
      <c r="G5" s="7" t="s">
        <v>2</v>
      </c>
      <c r="H5" s="7" t="s">
        <v>107</v>
      </c>
      <c r="I5" s="7">
        <v>7.2711048951742001E-20</v>
      </c>
      <c r="J5" s="7">
        <v>7.2711048948344697E-20</v>
      </c>
      <c r="K5" s="7">
        <f t="shared" si="2"/>
        <v>1.0000000000467233</v>
      </c>
    </row>
    <row r="6" spans="1:13">
      <c r="A6" s="7">
        <v>0</v>
      </c>
      <c r="B6" s="7">
        <v>0</v>
      </c>
      <c r="C6" s="7">
        <v>9.9999999999999995E-7</v>
      </c>
      <c r="D6" s="7">
        <v>2.4999999999999999E-17</v>
      </c>
      <c r="E6" s="7">
        <f t="shared" si="0"/>
        <v>0</v>
      </c>
      <c r="F6" s="7">
        <f t="shared" si="1"/>
        <v>4.0000000000000001E-3</v>
      </c>
      <c r="G6" s="7" t="s">
        <v>2</v>
      </c>
      <c r="H6" s="7" t="s">
        <v>107</v>
      </c>
      <c r="I6" s="7">
        <v>7.0463675119854796E-20</v>
      </c>
      <c r="J6" s="7">
        <v>7.0463675122186194E-20</v>
      </c>
      <c r="K6" s="7">
        <f t="shared" si="2"/>
        <v>0.99999999996691347</v>
      </c>
    </row>
    <row r="7" spans="1:13">
      <c r="A7" s="7">
        <v>0</v>
      </c>
      <c r="B7" s="7">
        <v>0</v>
      </c>
      <c r="C7" s="7">
        <v>9.9999999999999995E-8</v>
      </c>
      <c r="D7" s="7">
        <v>2.4999999999999999E-17</v>
      </c>
      <c r="E7" s="7">
        <f t="shared" si="0"/>
        <v>0</v>
      </c>
      <c r="F7" s="7">
        <f t="shared" si="1"/>
        <v>3.9999999999999996E-4</v>
      </c>
      <c r="G7" s="7" t="s">
        <v>2</v>
      </c>
      <c r="H7" s="7" t="s">
        <v>107</v>
      </c>
      <c r="I7" s="7">
        <v>7.0238256266296899E-20</v>
      </c>
      <c r="J7" s="7">
        <v>7.0238256261711802E-20</v>
      </c>
      <c r="K7" s="7">
        <f t="shared" si="2"/>
        <v>1.0000000000652791</v>
      </c>
    </row>
    <row r="8" spans="1:13">
      <c r="A8" s="7">
        <v>0</v>
      </c>
      <c r="B8" s="7">
        <v>0</v>
      </c>
      <c r="C8" s="7">
        <v>1E-8</v>
      </c>
      <c r="D8" s="7">
        <v>2.4999999999999999E-17</v>
      </c>
      <c r="E8" s="7">
        <f t="shared" si="0"/>
        <v>0</v>
      </c>
      <c r="F8" s="7">
        <f t="shared" si="1"/>
        <v>4.0000000000000003E-5</v>
      </c>
      <c r="G8" s="7" t="s">
        <v>2</v>
      </c>
      <c r="H8" s="7" t="s">
        <v>107</v>
      </c>
      <c r="I8" s="7">
        <v>7.0215173449837999E-20</v>
      </c>
      <c r="J8" s="7">
        <v>7.0215173449819606E-20</v>
      </c>
      <c r="K8" s="7">
        <f t="shared" si="2"/>
        <v>1.000000000000262</v>
      </c>
    </row>
    <row r="9" spans="1:13">
      <c r="A9" s="7">
        <v>0</v>
      </c>
      <c r="B9" s="7">
        <v>0</v>
      </c>
      <c r="C9" s="7">
        <v>1E-4</v>
      </c>
      <c r="D9" s="7">
        <v>2.5000000000000002E-16</v>
      </c>
      <c r="E9" s="7">
        <f t="shared" si="0"/>
        <v>0</v>
      </c>
      <c r="F9" s="7">
        <f t="shared" si="1"/>
        <v>0.4</v>
      </c>
      <c r="G9" s="7" t="s">
        <v>2</v>
      </c>
      <c r="H9" s="7" t="s">
        <v>107</v>
      </c>
      <c r="I9" s="7">
        <v>9.4290799414164404E-19</v>
      </c>
      <c r="J9" s="7">
        <v>9.4290799406754292E-19</v>
      </c>
      <c r="K9" s="7">
        <f t="shared" si="2"/>
        <v>1.0000000000785878</v>
      </c>
    </row>
    <row r="10" spans="1:13">
      <c r="A10" s="7">
        <v>0</v>
      </c>
      <c r="B10" s="7">
        <v>0</v>
      </c>
      <c r="C10" s="7">
        <v>1.0000000000000001E-5</v>
      </c>
      <c r="D10" s="7">
        <v>2.5000000000000002E-16</v>
      </c>
      <c r="E10" s="7">
        <f t="shared" si="0"/>
        <v>0</v>
      </c>
      <c r="F10" s="7">
        <f t="shared" si="1"/>
        <v>0.04</v>
      </c>
      <c r="G10" s="7" t="s">
        <v>2</v>
      </c>
      <c r="H10" s="7" t="s">
        <v>107</v>
      </c>
      <c r="I10" s="7">
        <v>7.27110489500685E-19</v>
      </c>
      <c r="J10" s="7">
        <v>7.2711048945917697E-19</v>
      </c>
      <c r="K10" s="7">
        <f t="shared" si="2"/>
        <v>1.0000000000570863</v>
      </c>
    </row>
    <row r="11" spans="1:13">
      <c r="A11" s="7">
        <v>0</v>
      </c>
      <c r="B11" s="7">
        <v>0</v>
      </c>
      <c r="C11" s="7">
        <v>9.9999999999999995E-7</v>
      </c>
      <c r="D11" s="7">
        <v>2.5000000000000002E-16</v>
      </c>
      <c r="E11" s="7">
        <f t="shared" si="0"/>
        <v>0</v>
      </c>
      <c r="F11" s="7">
        <f t="shared" si="1"/>
        <v>4.0000000000000001E-3</v>
      </c>
      <c r="G11" s="7" t="s">
        <v>2</v>
      </c>
      <c r="H11" s="7" t="s">
        <v>107</v>
      </c>
      <c r="I11" s="7">
        <v>7.0463675120757999E-19</v>
      </c>
      <c r="J11" s="7">
        <v>7.0463675111326402E-19</v>
      </c>
      <c r="K11" s="7">
        <f t="shared" si="2"/>
        <v>1.0000000001338505</v>
      </c>
    </row>
    <row r="12" spans="1:13">
      <c r="A12" s="7">
        <v>0</v>
      </c>
      <c r="B12" s="7">
        <v>0</v>
      </c>
      <c r="C12" s="7">
        <v>9.9999999999999995E-8</v>
      </c>
      <c r="D12" s="7">
        <v>2.5000000000000002E-16</v>
      </c>
      <c r="E12" s="7">
        <f t="shared" si="0"/>
        <v>0</v>
      </c>
      <c r="F12" s="7">
        <f t="shared" si="1"/>
        <v>3.9999999999999996E-4</v>
      </c>
      <c r="G12" s="7" t="s">
        <v>2</v>
      </c>
      <c r="H12" s="7" t="s">
        <v>107</v>
      </c>
      <c r="I12" s="7">
        <v>7.0238256266183701E-19</v>
      </c>
      <c r="J12" s="7">
        <v>7.02382562656564E-19</v>
      </c>
      <c r="K12" s="7">
        <f t="shared" si="2"/>
        <v>1.0000000000075073</v>
      </c>
    </row>
    <row r="13" spans="1:13">
      <c r="A13" s="7">
        <v>0</v>
      </c>
      <c r="B13" s="7">
        <v>0</v>
      </c>
      <c r="C13" s="7">
        <v>1E-8</v>
      </c>
      <c r="D13" s="7">
        <v>2.5000000000000002E-16</v>
      </c>
      <c r="E13" s="7">
        <f t="shared" si="0"/>
        <v>0</v>
      </c>
      <c r="F13" s="7">
        <f t="shared" si="1"/>
        <v>4.0000000000000003E-5</v>
      </c>
      <c r="G13" s="7" t="s">
        <v>2</v>
      </c>
      <c r="H13" s="7" t="s">
        <v>107</v>
      </c>
      <c r="I13" s="7">
        <v>7.0215173452200099E-19</v>
      </c>
      <c r="J13" s="7">
        <v>7.0215173446056998E-19</v>
      </c>
      <c r="K13" s="7">
        <f t="shared" si="2"/>
        <v>1.0000000000874896</v>
      </c>
    </row>
    <row r="14" spans="1:13">
      <c r="A14" s="7">
        <v>0</v>
      </c>
      <c r="B14" s="7">
        <v>0</v>
      </c>
      <c r="C14" s="7">
        <v>1E-4</v>
      </c>
      <c r="D14" s="7">
        <v>2.5E-15</v>
      </c>
      <c r="E14" s="7">
        <f t="shared" si="0"/>
        <v>0</v>
      </c>
      <c r="F14" s="7">
        <f t="shared" si="1"/>
        <v>0.4</v>
      </c>
      <c r="G14" s="7" t="s">
        <v>2</v>
      </c>
      <c r="H14" s="7" t="s">
        <v>107</v>
      </c>
      <c r="I14" s="7">
        <v>9.4290799413566695E-18</v>
      </c>
      <c r="J14" s="7">
        <v>9.4290799408734599E-18</v>
      </c>
      <c r="K14" s="7">
        <f t="shared" si="2"/>
        <v>1.0000000000512468</v>
      </c>
    </row>
    <row r="15" spans="1:13">
      <c r="A15" s="7">
        <v>0</v>
      </c>
      <c r="B15" s="7">
        <v>0</v>
      </c>
      <c r="C15" s="7">
        <v>1.0000000000000001E-5</v>
      </c>
      <c r="D15" s="7">
        <v>2.5E-15</v>
      </c>
      <c r="E15" s="7">
        <f t="shared" si="0"/>
        <v>0</v>
      </c>
      <c r="F15" s="7">
        <f t="shared" si="1"/>
        <v>0.04</v>
      </c>
      <c r="G15" s="7" t="s">
        <v>2</v>
      </c>
      <c r="H15" s="7" t="s">
        <v>107</v>
      </c>
      <c r="I15" s="7">
        <v>7.2711048952384803E-18</v>
      </c>
      <c r="J15" s="7">
        <v>7.2711048947051795E-18</v>
      </c>
      <c r="K15" s="7">
        <f t="shared" si="2"/>
        <v>1.0000000000733453</v>
      </c>
    </row>
    <row r="16" spans="1:13">
      <c r="A16" s="7">
        <v>0</v>
      </c>
      <c r="B16" s="7">
        <v>0</v>
      </c>
      <c r="C16" s="7">
        <v>9.9999999999999995E-7</v>
      </c>
      <c r="D16" s="7">
        <v>2.5E-15</v>
      </c>
      <c r="E16" s="7">
        <f t="shared" si="0"/>
        <v>0</v>
      </c>
      <c r="F16" s="7">
        <f t="shared" si="1"/>
        <v>4.0000000000000001E-3</v>
      </c>
      <c r="G16" s="7" t="s">
        <v>2</v>
      </c>
      <c r="H16" s="7" t="s">
        <v>107</v>
      </c>
      <c r="I16" s="7">
        <v>7.0463675118417507E-18</v>
      </c>
      <c r="J16" s="7">
        <v>7.0463675123422598E-18</v>
      </c>
      <c r="K16" s="7">
        <f t="shared" si="2"/>
        <v>0.99999999992896915</v>
      </c>
    </row>
    <row r="17" spans="1:11">
      <c r="A17" s="7">
        <v>0</v>
      </c>
      <c r="B17" s="7">
        <v>0</v>
      </c>
      <c r="C17" s="7">
        <v>9.9999999999999995E-8</v>
      </c>
      <c r="D17" s="7">
        <v>2.5E-15</v>
      </c>
      <c r="E17" s="7">
        <f t="shared" si="0"/>
        <v>0</v>
      </c>
      <c r="F17" s="7">
        <f t="shared" si="1"/>
        <v>3.9999999999999996E-4</v>
      </c>
      <c r="G17" s="7" t="s">
        <v>2</v>
      </c>
      <c r="H17" s="7" t="s">
        <v>107</v>
      </c>
      <c r="I17" s="7">
        <v>7.0238256266431999E-18</v>
      </c>
      <c r="J17" s="7">
        <v>7.0238256267601393E-18</v>
      </c>
      <c r="K17" s="7">
        <f t="shared" si="2"/>
        <v>0.9999999999833511</v>
      </c>
    </row>
    <row r="18" spans="1:11">
      <c r="A18" s="7">
        <v>0</v>
      </c>
      <c r="B18" s="7">
        <v>0</v>
      </c>
      <c r="C18" s="7">
        <v>1E-8</v>
      </c>
      <c r="D18" s="7">
        <v>2.5E-15</v>
      </c>
      <c r="E18" s="7">
        <f t="shared" si="0"/>
        <v>0</v>
      </c>
      <c r="F18" s="7">
        <f t="shared" si="1"/>
        <v>4.0000000000000003E-5</v>
      </c>
      <c r="G18" s="7" t="s">
        <v>2</v>
      </c>
      <c r="H18" s="7" t="s">
        <v>107</v>
      </c>
      <c r="I18" s="7">
        <v>7.0215173450589998E-18</v>
      </c>
      <c r="J18" s="7">
        <v>7.0215173455097306E-18</v>
      </c>
      <c r="K18" s="7">
        <f t="shared" si="2"/>
        <v>0.99999999993580724</v>
      </c>
    </row>
    <row r="19" spans="1:11">
      <c r="A19" s="7">
        <v>0</v>
      </c>
      <c r="B19" s="7">
        <v>0</v>
      </c>
      <c r="C19" s="7">
        <v>1E-4</v>
      </c>
      <c r="D19" s="7">
        <v>2.5000000000000001E-14</v>
      </c>
      <c r="E19" s="7">
        <f t="shared" si="0"/>
        <v>0</v>
      </c>
      <c r="F19" s="7">
        <f t="shared" si="1"/>
        <v>0.4</v>
      </c>
      <c r="G19" s="7" t="s">
        <v>2</v>
      </c>
      <c r="H19" s="7" t="s">
        <v>107</v>
      </c>
      <c r="I19" s="7">
        <v>9.4290799415040402E-17</v>
      </c>
      <c r="J19" s="7">
        <v>9.4290799416738006E-17</v>
      </c>
      <c r="K19" s="7">
        <f t="shared" si="2"/>
        <v>0.99999999998199607</v>
      </c>
    </row>
    <row r="20" spans="1:11">
      <c r="A20" s="7">
        <v>0</v>
      </c>
      <c r="B20" s="7">
        <v>0</v>
      </c>
      <c r="C20" s="7">
        <v>1.0000000000000001E-5</v>
      </c>
      <c r="D20" s="7">
        <v>2.5000000000000001E-14</v>
      </c>
      <c r="E20" s="7">
        <f t="shared" si="0"/>
        <v>0</v>
      </c>
      <c r="F20" s="7">
        <f t="shared" si="1"/>
        <v>0.04</v>
      </c>
      <c r="G20" s="7" t="s">
        <v>2</v>
      </c>
      <c r="H20" s="7" t="s">
        <v>107</v>
      </c>
      <c r="I20" s="7">
        <v>7.2711048953051994E-17</v>
      </c>
      <c r="J20" s="7">
        <v>7.27110489465468E-17</v>
      </c>
      <c r="K20" s="7">
        <f t="shared" si="2"/>
        <v>1.0000000000894664</v>
      </c>
    </row>
    <row r="21" spans="1:11">
      <c r="A21" s="7">
        <v>0</v>
      </c>
      <c r="B21" s="7">
        <v>0</v>
      </c>
      <c r="C21" s="7">
        <v>9.9999999999999995E-7</v>
      </c>
      <c r="D21" s="7">
        <v>2.5000000000000001E-14</v>
      </c>
      <c r="E21" s="7">
        <f t="shared" si="0"/>
        <v>0</v>
      </c>
      <c r="F21" s="7">
        <f t="shared" si="1"/>
        <v>4.0000000000000001E-3</v>
      </c>
      <c r="G21" s="7" t="s">
        <v>2</v>
      </c>
      <c r="H21" s="7" t="s">
        <v>107</v>
      </c>
      <c r="I21" s="7">
        <v>7.0463675117618206E-17</v>
      </c>
      <c r="J21" s="7">
        <v>7.0463675120564602E-17</v>
      </c>
      <c r="K21" s="7">
        <f t="shared" si="2"/>
        <v>0.99999999995818556</v>
      </c>
    </row>
    <row r="22" spans="1:11">
      <c r="A22" s="7">
        <v>0</v>
      </c>
      <c r="B22" s="7">
        <v>0</v>
      </c>
      <c r="C22" s="7">
        <v>9.9999999999999995E-8</v>
      </c>
      <c r="D22" s="7">
        <v>2.5000000000000001E-14</v>
      </c>
      <c r="E22" s="7">
        <f t="shared" si="0"/>
        <v>0</v>
      </c>
      <c r="F22" s="7">
        <f t="shared" si="1"/>
        <v>3.9999999999999996E-4</v>
      </c>
      <c r="G22" s="7" t="s">
        <v>2</v>
      </c>
      <c r="H22" s="7" t="s">
        <v>107</v>
      </c>
      <c r="I22" s="7">
        <v>7.0238256267490404E-17</v>
      </c>
      <c r="J22" s="7">
        <v>7.0238256262205997E-17</v>
      </c>
      <c r="K22" s="7">
        <f t="shared" si="2"/>
        <v>1.0000000000752354</v>
      </c>
    </row>
    <row r="23" spans="1:11">
      <c r="A23" s="7">
        <v>0</v>
      </c>
      <c r="B23" s="7">
        <v>0</v>
      </c>
      <c r="C23" s="7">
        <v>1E-8</v>
      </c>
      <c r="D23" s="7">
        <v>2.5000000000000001E-14</v>
      </c>
      <c r="E23" s="7">
        <f t="shared" si="0"/>
        <v>0</v>
      </c>
      <c r="F23" s="7">
        <f t="shared" si="1"/>
        <v>4.0000000000000003E-5</v>
      </c>
      <c r="G23" s="7" t="s">
        <v>2</v>
      </c>
      <c r="H23" s="7" t="s">
        <v>107</v>
      </c>
      <c r="I23" s="7">
        <v>7.0215173448918704E-17</v>
      </c>
      <c r="J23" s="7">
        <v>7.0215173447000601E-17</v>
      </c>
      <c r="K23" s="7">
        <f t="shared" si="2"/>
        <v>1.0000000000273175</v>
      </c>
    </row>
    <row r="24" spans="1:11">
      <c r="A24" s="7">
        <v>0</v>
      </c>
      <c r="B24" s="7">
        <v>0</v>
      </c>
      <c r="C24" s="7">
        <v>1E-4</v>
      </c>
      <c r="D24" s="7">
        <v>2.4999999999999999E-13</v>
      </c>
      <c r="E24" s="7">
        <f t="shared" si="0"/>
        <v>0</v>
      </c>
      <c r="F24" s="7">
        <f t="shared" si="1"/>
        <v>0.4</v>
      </c>
      <c r="G24" s="7" t="s">
        <v>2</v>
      </c>
      <c r="H24" s="7" t="s">
        <v>107</v>
      </c>
      <c r="I24" s="7">
        <v>9.4290799412162699E-16</v>
      </c>
      <c r="J24" s="7">
        <v>9.4290799418123095E-16</v>
      </c>
      <c r="K24" s="7">
        <f t="shared" si="2"/>
        <v>0.99999999993678712</v>
      </c>
    </row>
    <row r="25" spans="1:11">
      <c r="A25" s="7">
        <v>0</v>
      </c>
      <c r="B25" s="7">
        <v>0</v>
      </c>
      <c r="C25" s="7">
        <v>1.0000000000000001E-5</v>
      </c>
      <c r="D25" s="7">
        <v>2.4999999999999999E-13</v>
      </c>
      <c r="E25" s="7">
        <f t="shared" si="0"/>
        <v>0</v>
      </c>
      <c r="F25" s="7">
        <f t="shared" si="1"/>
        <v>0.04</v>
      </c>
      <c r="G25" s="7" t="s">
        <v>2</v>
      </c>
      <c r="H25" s="7" t="s">
        <v>107</v>
      </c>
      <c r="I25" s="7">
        <v>7.2711048951290196E-16</v>
      </c>
      <c r="J25" s="7">
        <v>7.2711048946873897E-16</v>
      </c>
      <c r="K25" s="7">
        <f t="shared" si="2"/>
        <v>1.0000000000607376</v>
      </c>
    </row>
    <row r="26" spans="1:11">
      <c r="A26" s="7">
        <v>0</v>
      </c>
      <c r="B26" s="7">
        <v>0</v>
      </c>
      <c r="C26" s="7">
        <v>9.9999999999999995E-7</v>
      </c>
      <c r="D26" s="7">
        <v>2.4999999999999999E-13</v>
      </c>
      <c r="E26" s="7">
        <f t="shared" si="0"/>
        <v>0</v>
      </c>
      <c r="F26" s="7">
        <f t="shared" si="1"/>
        <v>4.0000000000000001E-3</v>
      </c>
      <c r="G26" s="7" t="s">
        <v>2</v>
      </c>
      <c r="H26" s="7" t="s">
        <v>107</v>
      </c>
      <c r="I26" s="7">
        <v>7.0463675119632496E-16</v>
      </c>
      <c r="J26" s="7">
        <v>7.04636751218977E-16</v>
      </c>
      <c r="K26" s="7">
        <f t="shared" si="2"/>
        <v>0.99999999996785283</v>
      </c>
    </row>
    <row r="27" spans="1:11">
      <c r="A27" s="7">
        <v>0</v>
      </c>
      <c r="B27" s="7">
        <v>0</v>
      </c>
      <c r="C27" s="7">
        <v>9.9999999999999995E-8</v>
      </c>
      <c r="D27" s="7">
        <v>2.4999999999999999E-13</v>
      </c>
      <c r="E27" s="7">
        <f t="shared" si="0"/>
        <v>0</v>
      </c>
      <c r="F27" s="7">
        <f t="shared" si="1"/>
        <v>3.9999999999999996E-4</v>
      </c>
      <c r="G27" s="7" t="s">
        <v>2</v>
      </c>
      <c r="H27" s="7" t="s">
        <v>107</v>
      </c>
      <c r="I27" s="7">
        <v>7.0238256266185002E-16</v>
      </c>
      <c r="J27" s="7">
        <v>7.0238256269085801E-16</v>
      </c>
      <c r="K27" s="7">
        <f t="shared" si="2"/>
        <v>0.99999999995870059</v>
      </c>
    </row>
    <row r="28" spans="1:11">
      <c r="A28" s="7">
        <v>0</v>
      </c>
      <c r="B28" s="7">
        <v>0</v>
      </c>
      <c r="C28" s="7">
        <v>1E-8</v>
      </c>
      <c r="D28" s="7">
        <v>2.4999999999999999E-13</v>
      </c>
      <c r="E28" s="7">
        <f t="shared" si="0"/>
        <v>0</v>
      </c>
      <c r="F28" s="7">
        <f t="shared" si="1"/>
        <v>4.0000000000000003E-5</v>
      </c>
      <c r="G28" s="7" t="s">
        <v>2</v>
      </c>
      <c r="H28" s="7" t="s">
        <v>107</v>
      </c>
      <c r="I28" s="7">
        <v>7.0215173449013599E-16</v>
      </c>
      <c r="J28" s="7">
        <v>7.0215173451319804E-16</v>
      </c>
      <c r="K28" s="7">
        <f t="shared" si="2"/>
        <v>0.99999999996715516</v>
      </c>
    </row>
    <row r="29" spans="1:11">
      <c r="A29" s="7">
        <v>0</v>
      </c>
      <c r="B29" s="7">
        <v>0</v>
      </c>
      <c r="C29" s="7">
        <v>1E-4</v>
      </c>
      <c r="D29" s="7">
        <v>2.4999999999999998E-12</v>
      </c>
      <c r="E29" s="7">
        <f t="shared" si="0"/>
        <v>0</v>
      </c>
      <c r="F29" s="7">
        <f t="shared" si="1"/>
        <v>0.4</v>
      </c>
      <c r="G29" s="7" t="s">
        <v>2</v>
      </c>
      <c r="H29" s="7" t="s">
        <v>107</v>
      </c>
      <c r="I29" s="7">
        <v>9.4290799407615306E-15</v>
      </c>
      <c r="J29" s="7">
        <v>9.4290799412955894E-15</v>
      </c>
      <c r="K29" s="7">
        <f t="shared" si="2"/>
        <v>0.99999999994336042</v>
      </c>
    </row>
    <row r="30" spans="1:11">
      <c r="A30" s="7">
        <v>0</v>
      </c>
      <c r="B30" s="7">
        <v>0</v>
      </c>
      <c r="C30" s="7">
        <v>1.0000000000000001E-5</v>
      </c>
      <c r="D30" s="7">
        <v>2.4999999999999998E-12</v>
      </c>
      <c r="E30" s="7">
        <f t="shared" si="0"/>
        <v>0</v>
      </c>
      <c r="F30" s="7">
        <f t="shared" si="1"/>
        <v>0.04</v>
      </c>
      <c r="G30" s="7" t="s">
        <v>2</v>
      </c>
      <c r="H30" s="7" t="s">
        <v>107</v>
      </c>
      <c r="I30" s="7">
        <v>7.2711048952424194E-15</v>
      </c>
      <c r="J30" s="7">
        <v>7.2711048942488207E-15</v>
      </c>
      <c r="K30" s="7">
        <f t="shared" si="2"/>
        <v>1.0000000001366502</v>
      </c>
    </row>
    <row r="31" spans="1:11">
      <c r="A31" s="7">
        <v>0</v>
      </c>
      <c r="B31" s="7">
        <v>0</v>
      </c>
      <c r="C31" s="7">
        <v>9.9999999999999995E-7</v>
      </c>
      <c r="D31" s="7">
        <v>2.4999999999999998E-12</v>
      </c>
      <c r="E31" s="7">
        <f t="shared" si="0"/>
        <v>0</v>
      </c>
      <c r="F31" s="7">
        <f t="shared" si="1"/>
        <v>4.0000000000000001E-3</v>
      </c>
      <c r="G31" s="7" t="s">
        <v>2</v>
      </c>
      <c r="H31" s="7" t="s">
        <v>107</v>
      </c>
      <c r="I31" s="7">
        <v>7.0463675119470103E-15</v>
      </c>
      <c r="J31" s="7">
        <v>7.0463675117426701E-15</v>
      </c>
      <c r="K31" s="7">
        <f t="shared" si="2"/>
        <v>1.0000000000289995</v>
      </c>
    </row>
    <row r="32" spans="1:11">
      <c r="A32" s="7">
        <v>0</v>
      </c>
      <c r="B32" s="7">
        <v>0</v>
      </c>
      <c r="C32" s="7">
        <v>9.9999999999999995E-8</v>
      </c>
      <c r="D32" s="7">
        <v>2.4999999999999998E-12</v>
      </c>
      <c r="E32" s="7">
        <f t="shared" si="0"/>
        <v>0</v>
      </c>
      <c r="F32" s="7">
        <f t="shared" si="1"/>
        <v>3.9999999999999996E-4</v>
      </c>
      <c r="G32" s="7" t="s">
        <v>2</v>
      </c>
      <c r="H32" s="7" t="s">
        <v>107</v>
      </c>
      <c r="I32" s="7">
        <v>7.0238256265496498E-15</v>
      </c>
      <c r="J32" s="7">
        <v>7.0238256266973403E-15</v>
      </c>
      <c r="K32" s="7">
        <f t="shared" si="2"/>
        <v>0.99999999997897293</v>
      </c>
    </row>
    <row r="33" spans="1:11">
      <c r="A33" s="7">
        <v>0</v>
      </c>
      <c r="B33" s="7">
        <v>0</v>
      </c>
      <c r="C33" s="7">
        <v>1E-8</v>
      </c>
      <c r="D33" s="7">
        <v>2.4999999999999998E-12</v>
      </c>
      <c r="E33" s="7">
        <f t="shared" si="0"/>
        <v>0</v>
      </c>
      <c r="F33" s="7">
        <f t="shared" si="1"/>
        <v>4.0000000000000003E-5</v>
      </c>
      <c r="G33" s="7" t="s">
        <v>2</v>
      </c>
      <c r="H33" s="7" t="s">
        <v>107</v>
      </c>
      <c r="I33" s="7">
        <v>7.0215173449249504E-15</v>
      </c>
      <c r="J33" s="7">
        <v>7.02151734463952E-15</v>
      </c>
      <c r="K33" s="7">
        <f t="shared" si="2"/>
        <v>1.0000000000406508</v>
      </c>
    </row>
    <row r="34" spans="1:11">
      <c r="A34" s="7">
        <v>0</v>
      </c>
      <c r="B34" s="7">
        <v>0</v>
      </c>
      <c r="C34" s="7">
        <v>1E-4</v>
      </c>
      <c r="D34" s="7">
        <v>2.5000000000000001E-11</v>
      </c>
      <c r="E34" s="7">
        <f t="shared" si="0"/>
        <v>0</v>
      </c>
      <c r="F34" s="7">
        <f t="shared" si="1"/>
        <v>0.4</v>
      </c>
      <c r="G34" s="7" t="s">
        <v>2</v>
      </c>
      <c r="H34" s="7" t="s">
        <v>107</v>
      </c>
      <c r="I34" s="7">
        <v>9.4290799412469805E-14</v>
      </c>
      <c r="J34" s="7">
        <v>9.4290799412508604E-14</v>
      </c>
      <c r="K34" s="7">
        <f t="shared" si="2"/>
        <v>0.99999999999958855</v>
      </c>
    </row>
    <row r="35" spans="1:11">
      <c r="A35" s="7">
        <v>0</v>
      </c>
      <c r="B35" s="7">
        <v>0</v>
      </c>
      <c r="C35" s="7">
        <v>1.0000000000000001E-5</v>
      </c>
      <c r="D35" s="7">
        <v>2.5000000000000001E-11</v>
      </c>
      <c r="E35" s="7">
        <f t="shared" si="0"/>
        <v>0</v>
      </c>
      <c r="F35" s="7">
        <f t="shared" si="1"/>
        <v>0.04</v>
      </c>
      <c r="G35" s="7" t="s">
        <v>2</v>
      </c>
      <c r="H35" s="7" t="s">
        <v>107</v>
      </c>
      <c r="I35" s="7">
        <v>7.2711048951810501E-14</v>
      </c>
      <c r="J35" s="7">
        <v>7.2711048947517305E-14</v>
      </c>
      <c r="K35" s="7">
        <f t="shared" si="2"/>
        <v>1.0000000000590445</v>
      </c>
    </row>
    <row r="36" spans="1:11">
      <c r="A36" s="7">
        <v>0</v>
      </c>
      <c r="B36" s="7">
        <v>0</v>
      </c>
      <c r="C36" s="7">
        <v>9.9999999999999995E-7</v>
      </c>
      <c r="D36" s="7">
        <v>2.5000000000000001E-11</v>
      </c>
      <c r="E36" s="7">
        <f t="shared" si="0"/>
        <v>0</v>
      </c>
      <c r="F36" s="7">
        <f t="shared" si="1"/>
        <v>4.0000000000000001E-3</v>
      </c>
      <c r="G36" s="7" t="s">
        <v>2</v>
      </c>
      <c r="H36" s="7" t="s">
        <v>107</v>
      </c>
      <c r="I36" s="7">
        <v>7.0463675120466101E-14</v>
      </c>
      <c r="J36" s="7">
        <v>7.0463675121391101E-14</v>
      </c>
      <c r="K36" s="7">
        <f t="shared" si="2"/>
        <v>0.99999999998687272</v>
      </c>
    </row>
    <row r="37" spans="1:11">
      <c r="A37" s="7">
        <v>0</v>
      </c>
      <c r="B37" s="7">
        <v>0</v>
      </c>
      <c r="C37" s="7">
        <v>9.9999999999999995E-8</v>
      </c>
      <c r="D37" s="7">
        <v>2.5000000000000001E-11</v>
      </c>
      <c r="E37" s="7">
        <f t="shared" si="0"/>
        <v>0</v>
      </c>
      <c r="F37" s="7">
        <f t="shared" si="1"/>
        <v>3.9999999999999996E-4</v>
      </c>
      <c r="G37" s="7" t="s">
        <v>2</v>
      </c>
      <c r="H37" s="7" t="s">
        <v>107</v>
      </c>
      <c r="I37" s="7">
        <v>7.0238256266087804E-14</v>
      </c>
      <c r="J37" s="7">
        <v>7.0238256262524097E-14</v>
      </c>
      <c r="K37" s="7">
        <f t="shared" si="2"/>
        <v>1.0000000000507374</v>
      </c>
    </row>
    <row r="38" spans="1:11">
      <c r="A38" s="7">
        <v>0</v>
      </c>
      <c r="B38" s="7">
        <v>0</v>
      </c>
      <c r="C38" s="7">
        <v>1E-8</v>
      </c>
      <c r="D38" s="7">
        <v>2.5000000000000001E-11</v>
      </c>
      <c r="E38" s="7">
        <f t="shared" si="0"/>
        <v>0</v>
      </c>
      <c r="F38" s="7">
        <f t="shared" si="1"/>
        <v>4.0000000000000003E-5</v>
      </c>
      <c r="G38" s="7" t="s">
        <v>2</v>
      </c>
      <c r="H38" s="7" t="s">
        <v>107</v>
      </c>
      <c r="I38" s="7">
        <v>7.0215173450386497E-14</v>
      </c>
      <c r="J38" s="7">
        <v>7.0215173447005906E-14</v>
      </c>
      <c r="K38" s="7">
        <f t="shared" si="2"/>
        <v>1.0000000000481462</v>
      </c>
    </row>
    <row r="39" spans="1:11">
      <c r="A39" s="7">
        <v>0</v>
      </c>
      <c r="B39" s="7">
        <v>0</v>
      </c>
      <c r="C39" s="7">
        <v>1E-4</v>
      </c>
      <c r="D39" s="7">
        <v>2.5000000000000002E-10</v>
      </c>
      <c r="E39" s="7">
        <f t="shared" si="0"/>
        <v>0</v>
      </c>
      <c r="F39" s="7">
        <f t="shared" si="1"/>
        <v>0.4</v>
      </c>
      <c r="G39" s="7" t="s">
        <v>2</v>
      </c>
      <c r="H39" s="7" t="s">
        <v>107</v>
      </c>
      <c r="I39" s="7">
        <v>9.4290799412842495E-13</v>
      </c>
      <c r="J39" s="7">
        <v>9.4290799414102795E-13</v>
      </c>
      <c r="K39" s="7">
        <f t="shared" si="2"/>
        <v>0.99999999998663391</v>
      </c>
    </row>
    <row r="40" spans="1:11">
      <c r="A40" s="7">
        <v>0</v>
      </c>
      <c r="B40" s="7">
        <v>0</v>
      </c>
      <c r="C40" s="7">
        <v>1.0000000000000001E-5</v>
      </c>
      <c r="D40" s="7">
        <v>2.5000000000000002E-10</v>
      </c>
      <c r="E40" s="7">
        <f t="shared" si="0"/>
        <v>0</v>
      </c>
      <c r="F40" s="7">
        <f t="shared" si="1"/>
        <v>0.04</v>
      </c>
      <c r="G40" s="7" t="s">
        <v>2</v>
      </c>
      <c r="H40" s="7" t="s">
        <v>107</v>
      </c>
      <c r="I40" s="7">
        <v>7.2711048954143803E-13</v>
      </c>
      <c r="J40" s="7">
        <v>7.2711048948376601E-13</v>
      </c>
      <c r="K40" s="7">
        <f t="shared" si="2"/>
        <v>1.0000000000793168</v>
      </c>
    </row>
    <row r="41" spans="1:11">
      <c r="A41" s="7">
        <v>0</v>
      </c>
      <c r="B41" s="7">
        <v>0</v>
      </c>
      <c r="C41" s="7">
        <v>9.9999999999999995E-7</v>
      </c>
      <c r="D41" s="7">
        <v>2.5000000000000002E-10</v>
      </c>
      <c r="E41" s="7">
        <f t="shared" si="0"/>
        <v>0</v>
      </c>
      <c r="F41" s="7">
        <f t="shared" si="1"/>
        <v>4.0000000000000001E-3</v>
      </c>
      <c r="G41" s="7" t="s">
        <v>2</v>
      </c>
      <c r="H41" s="7" t="s">
        <v>107</v>
      </c>
      <c r="I41" s="7">
        <v>7.0463675118531302E-13</v>
      </c>
      <c r="J41" s="7">
        <v>7.0463675126384802E-13</v>
      </c>
      <c r="K41" s="7">
        <f t="shared" si="2"/>
        <v>0.99999999988854538</v>
      </c>
    </row>
    <row r="42" spans="1:11">
      <c r="A42" s="7">
        <v>0</v>
      </c>
      <c r="B42" s="7">
        <v>0</v>
      </c>
      <c r="C42" s="7">
        <v>9.9999999999999995E-8</v>
      </c>
      <c r="D42" s="7">
        <v>2.5000000000000002E-10</v>
      </c>
      <c r="E42" s="7">
        <f t="shared" si="0"/>
        <v>0</v>
      </c>
      <c r="F42" s="7">
        <f t="shared" si="1"/>
        <v>3.9999999999999996E-4</v>
      </c>
      <c r="G42" s="7" t="s">
        <v>2</v>
      </c>
      <c r="H42" s="7" t="s">
        <v>107</v>
      </c>
      <c r="I42" s="7">
        <v>7.0238256263586103E-13</v>
      </c>
      <c r="J42" s="7">
        <v>7.0238256268902304E-13</v>
      </c>
      <c r="K42" s="7">
        <f t="shared" si="2"/>
        <v>0.99999999992431188</v>
      </c>
    </row>
    <row r="43" spans="1:11">
      <c r="A43" s="7">
        <v>0</v>
      </c>
      <c r="B43" s="7">
        <v>0</v>
      </c>
      <c r="C43" s="7">
        <v>1E-8</v>
      </c>
      <c r="D43" s="7">
        <v>2.5000000000000002E-10</v>
      </c>
      <c r="E43" s="7">
        <f t="shared" si="0"/>
        <v>0</v>
      </c>
      <c r="F43" s="7">
        <f t="shared" si="1"/>
        <v>4.0000000000000003E-5</v>
      </c>
      <c r="G43" s="7" t="s">
        <v>2</v>
      </c>
      <c r="H43" s="7" t="s">
        <v>107</v>
      </c>
      <c r="I43" s="7">
        <v>7.0215173448483901E-13</v>
      </c>
      <c r="J43" s="7">
        <v>7.0215173450018305E-13</v>
      </c>
      <c r="K43" s="7">
        <f t="shared" si="2"/>
        <v>0.99999999997814715</v>
      </c>
    </row>
    <row r="44" spans="1:11">
      <c r="A44" s="7">
        <v>0</v>
      </c>
      <c r="B44" s="7">
        <v>0</v>
      </c>
      <c r="C44" s="7">
        <v>1E-4</v>
      </c>
      <c r="D44" s="7">
        <v>2.5000000000000001E-9</v>
      </c>
      <c r="E44" s="7">
        <f>A44*2*0.00025/D44</f>
        <v>0</v>
      </c>
      <c r="F44" s="7">
        <f t="shared" si="1"/>
        <v>0.4</v>
      </c>
      <c r="G44" s="7" t="s">
        <v>2</v>
      </c>
      <c r="H44" s="7" t="s">
        <v>107</v>
      </c>
      <c r="I44" s="7">
        <v>9.42907994129918E-12</v>
      </c>
      <c r="J44" s="7">
        <v>9.4290799410624803E-12</v>
      </c>
      <c r="K44" s="7">
        <f t="shared" si="2"/>
        <v>1.0000000000251033</v>
      </c>
    </row>
    <row r="45" spans="1:11">
      <c r="A45" s="7">
        <v>0</v>
      </c>
      <c r="B45" s="7">
        <v>0</v>
      </c>
      <c r="C45" s="7">
        <v>1.0000000000000001E-5</v>
      </c>
      <c r="D45" s="7">
        <v>2.5000000000000001E-9</v>
      </c>
      <c r="E45" s="7">
        <f>A45*2*0.00025/D45</f>
        <v>0</v>
      </c>
      <c r="F45" s="7">
        <f t="shared" si="1"/>
        <v>0.04</v>
      </c>
      <c r="G45" s="7" t="s">
        <v>2</v>
      </c>
      <c r="H45" s="7" t="s">
        <v>107</v>
      </c>
      <c r="I45" s="7">
        <v>7.2711048950843104E-12</v>
      </c>
      <c r="J45" s="7">
        <v>7.2711048949622802E-12</v>
      </c>
      <c r="K45" s="7">
        <f t="shared" si="2"/>
        <v>1.0000000000167828</v>
      </c>
    </row>
    <row r="46" spans="1:11">
      <c r="A46" s="7">
        <v>0</v>
      </c>
      <c r="B46" s="7">
        <v>0</v>
      </c>
      <c r="C46" s="7">
        <v>9.9999999999999995E-7</v>
      </c>
      <c r="D46" s="7">
        <v>2.5000000000000001E-9</v>
      </c>
      <c r="E46" s="7">
        <f>A46*2*0.00025/D46</f>
        <v>0</v>
      </c>
      <c r="F46" s="7">
        <f t="shared" si="1"/>
        <v>4.0000000000000001E-3</v>
      </c>
      <c r="G46" s="7" t="s">
        <v>2</v>
      </c>
      <c r="H46" s="7" t="s">
        <v>107</v>
      </c>
      <c r="I46" s="7">
        <v>7.0463675121486597E-12</v>
      </c>
      <c r="J46" s="7">
        <v>7.0463675121309601E-12</v>
      </c>
      <c r="K46" s="7">
        <f t="shared" si="2"/>
        <v>1.0000000000025118</v>
      </c>
    </row>
    <row r="47" spans="1:11">
      <c r="A47" s="7">
        <v>0</v>
      </c>
      <c r="B47" s="7">
        <v>0</v>
      </c>
      <c r="C47" s="7">
        <v>9.9999999999999995E-8</v>
      </c>
      <c r="D47" s="7">
        <v>2.5000000000000001E-9</v>
      </c>
      <c r="E47" s="7">
        <f>A47*2*0.00025/D47</f>
        <v>0</v>
      </c>
      <c r="F47" s="7">
        <f t="shared" si="1"/>
        <v>3.9999999999999996E-4</v>
      </c>
      <c r="G47" s="7" t="s">
        <v>2</v>
      </c>
      <c r="H47" s="7" t="s">
        <v>107</v>
      </c>
      <c r="I47" s="7">
        <v>7.0238256266859398E-12</v>
      </c>
      <c r="J47" s="7">
        <v>7.02382562653746E-12</v>
      </c>
      <c r="K47" s="7">
        <f t="shared" si="2"/>
        <v>1.0000000000211395</v>
      </c>
    </row>
    <row r="48" spans="1:11">
      <c r="A48" s="7">
        <v>0</v>
      </c>
      <c r="B48" s="7">
        <v>0</v>
      </c>
      <c r="C48" s="7">
        <v>1E-8</v>
      </c>
      <c r="D48" s="7">
        <v>2.5000000000000001E-9</v>
      </c>
      <c r="E48" s="7">
        <f>A48/D48</f>
        <v>0</v>
      </c>
      <c r="F48" s="7">
        <f t="shared" si="1"/>
        <v>4.0000000000000003E-5</v>
      </c>
      <c r="G48" s="7" t="s">
        <v>2</v>
      </c>
      <c r="H48" s="7" t="s">
        <v>107</v>
      </c>
      <c r="I48" s="7">
        <v>7.0215173449987802E-12</v>
      </c>
      <c r="J48" s="7">
        <v>7.0215173446330501E-12</v>
      </c>
      <c r="K48" s="7">
        <f t="shared" si="2"/>
        <v>1.000000000052087</v>
      </c>
    </row>
    <row r="49" spans="1:11">
      <c r="A49" s="7">
        <v>0</v>
      </c>
      <c r="B49" s="7">
        <v>0</v>
      </c>
      <c r="C49" s="7">
        <v>1E-4</v>
      </c>
      <c r="D49" s="7">
        <v>2.4999999999999999E-8</v>
      </c>
      <c r="E49" s="7">
        <f t="shared" ref="E49:E112" si="3">A49*2*0.00025/D49</f>
        <v>0</v>
      </c>
      <c r="F49" s="7">
        <f t="shared" si="1"/>
        <v>0.4</v>
      </c>
      <c r="G49" s="7" t="s">
        <v>2</v>
      </c>
      <c r="H49" s="7" t="s">
        <v>107</v>
      </c>
      <c r="I49" s="7">
        <v>9.4290799413891898E-11</v>
      </c>
      <c r="J49" s="7">
        <v>9.4290799411005594E-11</v>
      </c>
      <c r="K49" s="7">
        <f t="shared" si="2"/>
        <v>1.0000000000306106</v>
      </c>
    </row>
    <row r="50" spans="1:11">
      <c r="A50" s="7">
        <v>0</v>
      </c>
      <c r="B50" s="7">
        <v>0</v>
      </c>
      <c r="C50" s="7">
        <v>1.0000000000000001E-5</v>
      </c>
      <c r="D50" s="7">
        <v>2.4999999999999999E-8</v>
      </c>
      <c r="E50" s="7">
        <f t="shared" si="3"/>
        <v>0</v>
      </c>
      <c r="F50" s="7">
        <f t="shared" si="1"/>
        <v>0.04</v>
      </c>
      <c r="G50" s="7" t="s">
        <v>2</v>
      </c>
      <c r="H50" s="7" t="s">
        <v>107</v>
      </c>
      <c r="I50" s="7">
        <v>7.2711048950734006E-11</v>
      </c>
      <c r="J50" s="7">
        <v>7.2711048951005606E-11</v>
      </c>
      <c r="K50" s="7">
        <f t="shared" si="2"/>
        <v>0.99999999999626465</v>
      </c>
    </row>
    <row r="51" spans="1:11">
      <c r="A51" s="7">
        <v>0</v>
      </c>
      <c r="B51" s="7">
        <v>0</v>
      </c>
      <c r="C51" s="7">
        <v>9.9999999999999995E-7</v>
      </c>
      <c r="D51" s="7">
        <v>2.4999999999999999E-8</v>
      </c>
      <c r="E51" s="7">
        <f t="shared" si="3"/>
        <v>0</v>
      </c>
      <c r="F51" s="7">
        <f t="shared" si="1"/>
        <v>4.0000000000000001E-3</v>
      </c>
      <c r="G51" s="7" t="s">
        <v>2</v>
      </c>
      <c r="H51" s="7" t="s">
        <v>107</v>
      </c>
      <c r="I51" s="7">
        <v>7.0463675118608294E-11</v>
      </c>
      <c r="J51" s="7">
        <v>7.0463675123659602E-11</v>
      </c>
      <c r="K51" s="7">
        <f t="shared" si="2"/>
        <v>0.99999999992831334</v>
      </c>
    </row>
    <row r="52" spans="1:11">
      <c r="A52" s="7">
        <v>0</v>
      </c>
      <c r="B52" s="7">
        <v>0</v>
      </c>
      <c r="C52" s="7">
        <v>9.9999999999999995E-8</v>
      </c>
      <c r="D52" s="7">
        <v>2.4999999999999999E-8</v>
      </c>
      <c r="E52" s="7">
        <f t="shared" si="3"/>
        <v>0</v>
      </c>
      <c r="F52" s="7">
        <f t="shared" si="1"/>
        <v>3.9999999999999996E-4</v>
      </c>
      <c r="G52" s="7" t="s">
        <v>2</v>
      </c>
      <c r="H52" s="7" t="s">
        <v>107</v>
      </c>
      <c r="I52" s="7">
        <v>7.0238256265127706E-11</v>
      </c>
      <c r="J52" s="7">
        <v>7.0238256264082796E-11</v>
      </c>
      <c r="K52" s="7">
        <f t="shared" si="2"/>
        <v>1.0000000000148765</v>
      </c>
    </row>
    <row r="53" spans="1:11">
      <c r="A53" s="7">
        <v>0</v>
      </c>
      <c r="B53" s="7">
        <v>0</v>
      </c>
      <c r="C53" s="7">
        <v>1E-8</v>
      </c>
      <c r="D53" s="7">
        <v>2.4999999999999999E-8</v>
      </c>
      <c r="E53" s="7">
        <f t="shared" si="3"/>
        <v>0</v>
      </c>
      <c r="F53" s="7">
        <f t="shared" si="1"/>
        <v>4.0000000000000003E-5</v>
      </c>
      <c r="G53" s="7" t="s">
        <v>2</v>
      </c>
      <c r="H53" s="7" t="s">
        <v>107</v>
      </c>
      <c r="I53" s="7">
        <v>7.0215173450485498E-11</v>
      </c>
      <c r="J53" s="7">
        <v>7.0215173444514095E-11</v>
      </c>
      <c r="K53" s="7">
        <f t="shared" si="2"/>
        <v>1.0000000000850444</v>
      </c>
    </row>
    <row r="54" spans="1:11">
      <c r="A54" s="6">
        <v>0</v>
      </c>
      <c r="B54" s="6">
        <v>1.0000000000000001E-9</v>
      </c>
      <c r="C54" s="6">
        <v>1E-4</v>
      </c>
      <c r="D54" s="6">
        <v>2.4999999999999999E-17</v>
      </c>
      <c r="E54" s="6">
        <f t="shared" si="3"/>
        <v>0</v>
      </c>
      <c r="F54" s="6">
        <f t="shared" si="1"/>
        <v>0.4</v>
      </c>
      <c r="G54" s="6" t="s">
        <v>2</v>
      </c>
      <c r="H54" s="6" t="s">
        <v>107</v>
      </c>
      <c r="I54" s="6">
        <v>3.8691548828014602E-16</v>
      </c>
      <c r="J54" s="6">
        <v>3.9908087349895898E-16</v>
      </c>
      <c r="K54" s="6">
        <f t="shared" si="2"/>
        <v>0.96951649145158869</v>
      </c>
    </row>
    <row r="55" spans="1:11">
      <c r="A55" s="6">
        <v>0</v>
      </c>
      <c r="B55" s="6">
        <v>1.0000000000000001E-9</v>
      </c>
      <c r="C55" s="6">
        <v>1.0000000000000001E-5</v>
      </c>
      <c r="D55" s="6">
        <v>2.4999999999999999E-17</v>
      </c>
      <c r="E55" s="6">
        <f t="shared" si="3"/>
        <v>0</v>
      </c>
      <c r="F55" s="6">
        <f t="shared" si="1"/>
        <v>0.04</v>
      </c>
      <c r="G55" s="6" t="s">
        <v>2</v>
      </c>
      <c r="H55" s="6" t="s">
        <v>107</v>
      </c>
      <c r="I55" s="6">
        <v>2.1374718991592701E-16</v>
      </c>
      <c r="J55" s="6">
        <v>2.2285178825323002E-16</v>
      </c>
      <c r="K55" s="6">
        <f t="shared" si="2"/>
        <v>0.95914505147718487</v>
      </c>
    </row>
    <row r="56" spans="1:11">
      <c r="A56" s="6">
        <v>0</v>
      </c>
      <c r="B56" s="6">
        <v>1.0000000000000001E-9</v>
      </c>
      <c r="C56" s="6">
        <v>9.9999999999999995E-7</v>
      </c>
      <c r="D56" s="6">
        <v>2.4999999999999999E-17</v>
      </c>
      <c r="E56" s="6">
        <f t="shared" si="3"/>
        <v>0</v>
      </c>
      <c r="F56" s="6">
        <f t="shared" si="1"/>
        <v>4.0000000000000001E-3</v>
      </c>
      <c r="G56" s="6" t="s">
        <v>2</v>
      </c>
      <c r="H56" s="6" t="s">
        <v>107</v>
      </c>
      <c r="I56" s="6">
        <v>1.9922500777336101E-16</v>
      </c>
      <c r="J56" s="6">
        <v>2.08035580202685E-16</v>
      </c>
      <c r="K56" s="6">
        <f t="shared" si="2"/>
        <v>0.95764872325810801</v>
      </c>
    </row>
    <row r="57" spans="1:11">
      <c r="A57" s="6">
        <v>0</v>
      </c>
      <c r="B57" s="6">
        <v>1.0000000000000001E-9</v>
      </c>
      <c r="C57" s="6">
        <v>9.9999999999999995E-8</v>
      </c>
      <c r="D57" s="6">
        <v>2.4999999999999999E-17</v>
      </c>
      <c r="E57" s="6">
        <f t="shared" si="3"/>
        <v>0</v>
      </c>
      <c r="F57" s="6">
        <f t="shared" si="1"/>
        <v>3.9999999999999996E-4</v>
      </c>
      <c r="G57" s="6" t="s">
        <v>2</v>
      </c>
      <c r="H57" s="6" t="s">
        <v>107</v>
      </c>
      <c r="I57" s="6">
        <v>1.9781386022215201E-16</v>
      </c>
      <c r="J57" s="6">
        <v>2.06602457135784E-16</v>
      </c>
      <c r="K57" s="6">
        <f t="shared" si="2"/>
        <v>0.95746131466453988</v>
      </c>
    </row>
    <row r="58" spans="1:11">
      <c r="A58" s="6">
        <v>0</v>
      </c>
      <c r="B58" s="6">
        <v>1.0000000000000001E-9</v>
      </c>
      <c r="C58" s="6">
        <v>1E-8</v>
      </c>
      <c r="D58" s="6">
        <v>2.4999999999999999E-17</v>
      </c>
      <c r="E58" s="6">
        <f t="shared" si="3"/>
        <v>0</v>
      </c>
      <c r="F58" s="6">
        <f t="shared" si="1"/>
        <v>4.0000000000000003E-5</v>
      </c>
      <c r="G58" s="6" t="s">
        <v>2</v>
      </c>
      <c r="H58" s="6" t="s">
        <v>107</v>
      </c>
      <c r="I58" s="6">
        <v>1.9767288160089301E-16</v>
      </c>
      <c r="J58" s="6">
        <v>2.06436208766621E-16</v>
      </c>
      <c r="K58" s="6">
        <f t="shared" si="2"/>
        <v>0.95754946664596496</v>
      </c>
    </row>
    <row r="59" spans="1:11">
      <c r="A59" s="6">
        <v>0</v>
      </c>
      <c r="B59" s="6">
        <v>1.0000000000000001E-9</v>
      </c>
      <c r="C59" s="6">
        <v>1E-4</v>
      </c>
      <c r="D59" s="6">
        <v>2.5000000000000002E-16</v>
      </c>
      <c r="E59" s="6">
        <f t="shared" si="3"/>
        <v>0</v>
      </c>
      <c r="F59" s="6">
        <f t="shared" si="1"/>
        <v>0.4</v>
      </c>
      <c r="G59" s="6" t="s">
        <v>2</v>
      </c>
      <c r="H59" s="6" t="s">
        <v>107</v>
      </c>
      <c r="I59" s="6">
        <v>3.9456882469172399E-16</v>
      </c>
      <c r="J59" s="6">
        <v>4.2850757018113201E-16</v>
      </c>
      <c r="K59" s="6">
        <f t="shared" si="2"/>
        <v>0.92079779249859706</v>
      </c>
    </row>
    <row r="60" spans="1:11">
      <c r="A60" s="6">
        <v>0</v>
      </c>
      <c r="B60" s="6">
        <v>1.0000000000000001E-9</v>
      </c>
      <c r="C60" s="6">
        <v>1.0000000000000001E-5</v>
      </c>
      <c r="D60" s="6">
        <v>2.5000000000000002E-16</v>
      </c>
      <c r="E60" s="6">
        <f t="shared" si="3"/>
        <v>0</v>
      </c>
      <c r="F60" s="6">
        <f t="shared" si="1"/>
        <v>0.04</v>
      </c>
      <c r="G60" s="6" t="s">
        <v>2</v>
      </c>
      <c r="H60" s="6" t="s">
        <v>107</v>
      </c>
      <c r="I60" s="6">
        <v>2.1890696778368101E-16</v>
      </c>
      <c r="J60" s="6">
        <v>2.4454174599110902E-16</v>
      </c>
      <c r="K60" s="6">
        <f t="shared" si="2"/>
        <v>0.89517217968845275</v>
      </c>
    </row>
    <row r="61" spans="1:11">
      <c r="A61" s="6">
        <v>0</v>
      </c>
      <c r="B61" s="6">
        <v>1.0000000000000001E-9</v>
      </c>
      <c r="C61" s="6">
        <v>9.9999999999999995E-7</v>
      </c>
      <c r="D61" s="6">
        <v>2.5000000000000002E-16</v>
      </c>
      <c r="E61" s="6">
        <f t="shared" si="3"/>
        <v>0</v>
      </c>
      <c r="F61" s="6">
        <f t="shared" si="1"/>
        <v>4.0000000000000001E-3</v>
      </c>
      <c r="G61" s="6" t="s">
        <v>2</v>
      </c>
      <c r="H61" s="6" t="s">
        <v>107</v>
      </c>
      <c r="I61" s="6">
        <v>2.0416001443441E-16</v>
      </c>
      <c r="J61" s="6">
        <v>2.2888591051787802E-16</v>
      </c>
      <c r="K61" s="6">
        <f t="shared" si="2"/>
        <v>0.8919728347300927</v>
      </c>
    </row>
    <row r="62" spans="1:11">
      <c r="A62" s="6">
        <v>0</v>
      </c>
      <c r="B62" s="6">
        <v>1.0000000000000001E-9</v>
      </c>
      <c r="C62" s="6">
        <v>9.9999999999999995E-8</v>
      </c>
      <c r="D62" s="6">
        <v>2.5000000000000002E-16</v>
      </c>
      <c r="E62" s="6">
        <f t="shared" si="3"/>
        <v>0</v>
      </c>
      <c r="F62" s="6">
        <f t="shared" si="1"/>
        <v>3.9999999999999996E-4</v>
      </c>
      <c r="G62" s="6" t="s">
        <v>2</v>
      </c>
      <c r="H62" s="6" t="s">
        <v>107</v>
      </c>
      <c r="I62" s="6">
        <v>2.02715465329712E-16</v>
      </c>
      <c r="J62" s="6">
        <v>2.27403598882106E-16</v>
      </c>
      <c r="K62" s="6">
        <f t="shared" si="2"/>
        <v>0.8914347280616558</v>
      </c>
    </row>
    <row r="63" spans="1:11">
      <c r="A63" s="6">
        <v>0</v>
      </c>
      <c r="B63" s="6">
        <v>1.0000000000000001E-9</v>
      </c>
      <c r="C63" s="6">
        <v>1E-8</v>
      </c>
      <c r="D63" s="6">
        <v>2.5000000000000002E-16</v>
      </c>
      <c r="E63" s="6">
        <f t="shared" si="3"/>
        <v>0</v>
      </c>
      <c r="F63" s="6">
        <f t="shared" si="1"/>
        <v>4.0000000000000003E-5</v>
      </c>
      <c r="G63" s="6" t="s">
        <v>2</v>
      </c>
      <c r="H63" s="6" t="s">
        <v>107</v>
      </c>
      <c r="I63" s="6">
        <v>2.02565045766991E-16</v>
      </c>
      <c r="J63" s="6">
        <v>2.2724381571040201E-16</v>
      </c>
      <c r="K63" s="6">
        <f t="shared" si="2"/>
        <v>0.89139959709679639</v>
      </c>
    </row>
    <row r="64" spans="1:11">
      <c r="A64" s="6">
        <v>0</v>
      </c>
      <c r="B64" s="6">
        <v>1.0000000000000001E-9</v>
      </c>
      <c r="C64" s="6">
        <v>1E-4</v>
      </c>
      <c r="D64" s="6">
        <v>2.5E-15</v>
      </c>
      <c r="E64" s="6">
        <f t="shared" si="3"/>
        <v>0</v>
      </c>
      <c r="F64" s="6">
        <f t="shared" si="1"/>
        <v>0.4</v>
      </c>
      <c r="G64" s="6" t="s">
        <v>2</v>
      </c>
      <c r="H64" s="6" t="s">
        <v>107</v>
      </c>
      <c r="I64" s="6">
        <v>4.3101205123617102E-16</v>
      </c>
      <c r="J64" s="6">
        <v>5.3033019415688405E-16</v>
      </c>
      <c r="K64" s="6">
        <f t="shared" si="2"/>
        <v>0.81272395195486002</v>
      </c>
    </row>
    <row r="65" spans="1:11">
      <c r="A65" s="6">
        <v>0</v>
      </c>
      <c r="B65" s="6">
        <v>1.0000000000000001E-9</v>
      </c>
      <c r="C65" s="6">
        <v>1.0000000000000001E-5</v>
      </c>
      <c r="D65" s="6">
        <v>2.5E-15</v>
      </c>
      <c r="E65" s="6">
        <f t="shared" si="3"/>
        <v>0</v>
      </c>
      <c r="F65" s="6">
        <f t="shared" si="1"/>
        <v>0.04</v>
      </c>
      <c r="G65" s="6" t="s">
        <v>2</v>
      </c>
      <c r="H65" s="6" t="s">
        <v>107</v>
      </c>
      <c r="I65" s="6">
        <v>2.4356065451271898E-16</v>
      </c>
      <c r="J65" s="6">
        <v>3.1789249694073698E-16</v>
      </c>
      <c r="K65" s="6">
        <f t="shared" si="2"/>
        <v>0.76617302030291301</v>
      </c>
    </row>
    <row r="66" spans="1:11">
      <c r="A66" s="6">
        <v>0</v>
      </c>
      <c r="B66" s="6">
        <v>1.0000000000000001E-9</v>
      </c>
      <c r="C66" s="6">
        <v>9.9999999999999995E-7</v>
      </c>
      <c r="D66" s="6">
        <v>2.5E-15</v>
      </c>
      <c r="E66" s="6">
        <f t="shared" si="3"/>
        <v>0</v>
      </c>
      <c r="F66" s="6">
        <f t="shared" si="1"/>
        <v>4.0000000000000001E-3</v>
      </c>
      <c r="G66" s="6" t="s">
        <v>2</v>
      </c>
      <c r="H66" s="6" t="s">
        <v>107</v>
      </c>
      <c r="I66" s="6">
        <v>2.2767894297917002E-16</v>
      </c>
      <c r="J66" s="6">
        <v>2.9943168563878698E-16</v>
      </c>
      <c r="K66" s="6">
        <f t="shared" si="2"/>
        <v>0.76037024102327522</v>
      </c>
    </row>
    <row r="67" spans="1:11">
      <c r="A67" s="6">
        <v>0</v>
      </c>
      <c r="B67" s="6">
        <v>1.0000000000000001E-9</v>
      </c>
      <c r="C67" s="6">
        <v>9.9999999999999995E-8</v>
      </c>
      <c r="D67" s="6">
        <v>2.5E-15</v>
      </c>
      <c r="E67" s="6">
        <f t="shared" si="3"/>
        <v>0</v>
      </c>
      <c r="F67" s="6">
        <f t="shared" si="1"/>
        <v>3.9999999999999996E-4</v>
      </c>
      <c r="G67" s="6" t="s">
        <v>2</v>
      </c>
      <c r="H67" s="6" t="s">
        <v>107</v>
      </c>
      <c r="I67" s="6">
        <v>2.2612458395258099E-16</v>
      </c>
      <c r="J67" s="6">
        <v>2.9761944078823602E-16</v>
      </c>
      <c r="K67" s="6">
        <f t="shared" si="2"/>
        <v>0.75977759837763592</v>
      </c>
    </row>
    <row r="68" spans="1:11">
      <c r="A68" s="6">
        <v>0</v>
      </c>
      <c r="B68" s="6">
        <v>1.0000000000000001E-9</v>
      </c>
      <c r="C68" s="6">
        <v>1E-8</v>
      </c>
      <c r="D68" s="6">
        <v>2.5E-15</v>
      </c>
      <c r="E68" s="6">
        <f t="shared" si="3"/>
        <v>0</v>
      </c>
      <c r="F68" s="6">
        <f t="shared" ref="F68:F131" si="4">C68/(0.00025)</f>
        <v>4.0000000000000003E-5</v>
      </c>
      <c r="G68" s="6" t="s">
        <v>2</v>
      </c>
      <c r="H68" s="6" t="s">
        <v>107</v>
      </c>
      <c r="I68" s="6">
        <v>2.2595246937889698E-16</v>
      </c>
      <c r="J68" s="6">
        <v>2.9742726335480902E-16</v>
      </c>
      <c r="K68" s="6">
        <f t="shared" ref="K68:K131" si="5">I68/J68</f>
        <v>0.7596898375430774</v>
      </c>
    </row>
    <row r="69" spans="1:11">
      <c r="A69" s="6">
        <v>0</v>
      </c>
      <c r="B69" s="6">
        <v>1.0000000000000001E-9</v>
      </c>
      <c r="C69" s="6">
        <v>1E-4</v>
      </c>
      <c r="D69" s="6">
        <v>2.5000000000000001E-14</v>
      </c>
      <c r="E69" s="6">
        <f t="shared" si="3"/>
        <v>0</v>
      </c>
      <c r="F69" s="6">
        <f t="shared" si="4"/>
        <v>0.4</v>
      </c>
      <c r="G69" s="6" t="s">
        <v>2</v>
      </c>
      <c r="H69" s="6" t="s">
        <v>107</v>
      </c>
      <c r="I69" s="6">
        <v>6.1474619723212303E-16</v>
      </c>
      <c r="J69" s="6">
        <v>8.5923170938545403E-16</v>
      </c>
      <c r="K69" s="6">
        <f t="shared" si="5"/>
        <v>0.7154603240513624</v>
      </c>
    </row>
    <row r="70" spans="1:11">
      <c r="A70" s="6">
        <v>0</v>
      </c>
      <c r="B70" s="6">
        <v>1.0000000000000001E-9</v>
      </c>
      <c r="C70" s="6">
        <v>1.0000000000000001E-5</v>
      </c>
      <c r="D70" s="6">
        <v>2.5000000000000001E-14</v>
      </c>
      <c r="E70" s="6">
        <f t="shared" si="3"/>
        <v>0</v>
      </c>
      <c r="F70" s="6">
        <f t="shared" si="4"/>
        <v>0.04</v>
      </c>
      <c r="G70" s="6" t="s">
        <v>2</v>
      </c>
      <c r="H70" s="6" t="s">
        <v>107</v>
      </c>
      <c r="I70" s="6">
        <v>3.6996001440760101E-16</v>
      </c>
      <c r="J70" s="6">
        <v>5.2853735290196899E-16</v>
      </c>
      <c r="K70" s="6">
        <f t="shared" si="5"/>
        <v>0.69996947685213029</v>
      </c>
    </row>
    <row r="71" spans="1:11">
      <c r="A71" s="6">
        <v>0</v>
      </c>
      <c r="B71" s="6">
        <v>1.0000000000000001E-9</v>
      </c>
      <c r="C71" s="6">
        <v>9.9999999999999995E-7</v>
      </c>
      <c r="D71" s="6">
        <v>2.5000000000000001E-14</v>
      </c>
      <c r="E71" s="6">
        <f t="shared" si="3"/>
        <v>0</v>
      </c>
      <c r="F71" s="6">
        <f t="shared" si="4"/>
        <v>4.0000000000000001E-3</v>
      </c>
      <c r="G71" s="6" t="s">
        <v>2</v>
      </c>
      <c r="H71" s="6" t="s">
        <v>107</v>
      </c>
      <c r="I71" s="6">
        <v>3.4864747646254601E-16</v>
      </c>
      <c r="J71" s="6">
        <v>4.9870593793965803E-16</v>
      </c>
      <c r="K71" s="6">
        <f t="shared" si="5"/>
        <v>0.69910432168291392</v>
      </c>
    </row>
    <row r="72" spans="1:11">
      <c r="A72" s="6">
        <v>0</v>
      </c>
      <c r="B72" s="6">
        <v>1.0000000000000001E-9</v>
      </c>
      <c r="C72" s="6">
        <v>9.9999999999999995E-8</v>
      </c>
      <c r="D72" s="6">
        <v>2.5000000000000001E-14</v>
      </c>
      <c r="E72" s="6">
        <f t="shared" si="3"/>
        <v>0</v>
      </c>
      <c r="F72" s="6">
        <f t="shared" si="4"/>
        <v>3.9999999999999996E-4</v>
      </c>
      <c r="G72" s="6" t="s">
        <v>2</v>
      </c>
      <c r="H72" s="6" t="s">
        <v>107</v>
      </c>
      <c r="I72" s="6">
        <v>3.4654779926426299E-16</v>
      </c>
      <c r="J72" s="6">
        <v>4.9575850449804196E-16</v>
      </c>
      <c r="K72" s="6">
        <f t="shared" si="5"/>
        <v>0.69902542491962782</v>
      </c>
    </row>
    <row r="73" spans="1:11">
      <c r="A73" s="6">
        <v>0</v>
      </c>
      <c r="B73" s="6">
        <v>1.0000000000000001E-9</v>
      </c>
      <c r="C73" s="6">
        <v>1E-8</v>
      </c>
      <c r="D73" s="6">
        <v>2.5000000000000001E-14</v>
      </c>
      <c r="E73" s="6">
        <f t="shared" si="3"/>
        <v>0</v>
      </c>
      <c r="F73" s="6">
        <f t="shared" si="4"/>
        <v>4.0000000000000003E-5</v>
      </c>
      <c r="G73" s="6" t="s">
        <v>2</v>
      </c>
      <c r="H73" s="6" t="s">
        <v>107</v>
      </c>
      <c r="I73" s="6">
        <v>3.4634323258866001E-16</v>
      </c>
      <c r="J73" s="6">
        <v>4.9546752172148303E-16</v>
      </c>
      <c r="K73" s="6">
        <f t="shared" si="5"/>
        <v>0.69902307902100957</v>
      </c>
    </row>
    <row r="74" spans="1:11">
      <c r="A74" s="6">
        <v>0</v>
      </c>
      <c r="B74" s="6">
        <v>1.0000000000000001E-9</v>
      </c>
      <c r="C74" s="6">
        <v>1E-4</v>
      </c>
      <c r="D74" s="6">
        <v>2.4999999999999999E-13</v>
      </c>
      <c r="E74" s="6">
        <f t="shared" si="3"/>
        <v>0</v>
      </c>
      <c r="F74" s="6">
        <f t="shared" si="4"/>
        <v>0.4</v>
      </c>
      <c r="G74" s="6" t="s">
        <v>2</v>
      </c>
      <c r="H74" s="6" t="s">
        <v>107</v>
      </c>
      <c r="I74" s="6">
        <v>1.7629223789360101E-15</v>
      </c>
      <c r="J74" s="6">
        <v>2.0905594285207299E-15</v>
      </c>
      <c r="K74" s="6">
        <f t="shared" si="5"/>
        <v>0.84327781113758904</v>
      </c>
    </row>
    <row r="75" spans="1:11">
      <c r="A75" s="6">
        <v>0</v>
      </c>
      <c r="B75" s="6">
        <v>1.0000000000000001E-9</v>
      </c>
      <c r="C75" s="6">
        <v>1.0000000000000001E-5</v>
      </c>
      <c r="D75" s="6">
        <v>2.4999999999999999E-13</v>
      </c>
      <c r="E75" s="6">
        <f t="shared" si="3"/>
        <v>0</v>
      </c>
      <c r="F75" s="6">
        <f t="shared" si="4"/>
        <v>0.04</v>
      </c>
      <c r="G75" s="6" t="s">
        <v>2</v>
      </c>
      <c r="H75" s="6" t="s">
        <v>107</v>
      </c>
      <c r="I75" s="6">
        <v>1.1934938880818599E-15</v>
      </c>
      <c r="J75" s="6">
        <v>1.38391399380451E-15</v>
      </c>
      <c r="K75" s="6">
        <f t="shared" si="5"/>
        <v>0.86240466779357638</v>
      </c>
    </row>
    <row r="76" spans="1:11">
      <c r="A76" s="6">
        <v>0</v>
      </c>
      <c r="B76" s="6">
        <v>1.0000000000000001E-9</v>
      </c>
      <c r="C76" s="6">
        <v>9.9999999999999995E-7</v>
      </c>
      <c r="D76" s="6">
        <v>2.4999999999999999E-13</v>
      </c>
      <c r="E76" s="6">
        <f t="shared" si="3"/>
        <v>0</v>
      </c>
      <c r="F76" s="6">
        <f t="shared" si="4"/>
        <v>4.0000000000000001E-3</v>
      </c>
      <c r="G76" s="6" t="s">
        <v>2</v>
      </c>
      <c r="H76" s="6" t="s">
        <v>107</v>
      </c>
      <c r="I76" s="6">
        <v>1.14071467911661E-15</v>
      </c>
      <c r="J76" s="6">
        <v>1.3190390048654499E-15</v>
      </c>
      <c r="K76" s="6">
        <f t="shared" si="5"/>
        <v>0.86480739000812934</v>
      </c>
    </row>
    <row r="77" spans="1:11">
      <c r="A77" s="6">
        <v>0</v>
      </c>
      <c r="B77" s="6">
        <v>1.0000000000000001E-9</v>
      </c>
      <c r="C77" s="6">
        <v>9.9999999999999995E-8</v>
      </c>
      <c r="D77" s="6">
        <v>2.4999999999999999E-13</v>
      </c>
      <c r="E77" s="6">
        <f t="shared" si="3"/>
        <v>0</v>
      </c>
      <c r="F77" s="6">
        <f t="shared" si="4"/>
        <v>3.9999999999999996E-4</v>
      </c>
      <c r="G77" s="6" t="s">
        <v>2</v>
      </c>
      <c r="H77" s="6" t="s">
        <v>107</v>
      </c>
      <c r="I77" s="6">
        <v>1.13547486739452E-15</v>
      </c>
      <c r="J77" s="6">
        <v>1.31260758684564E-15</v>
      </c>
      <c r="K77" s="6">
        <f t="shared" si="5"/>
        <v>0.86505279930859458</v>
      </c>
    </row>
    <row r="78" spans="1:11">
      <c r="A78" s="6">
        <v>0</v>
      </c>
      <c r="B78" s="6">
        <v>1.0000000000000001E-9</v>
      </c>
      <c r="C78" s="6">
        <v>1E-8</v>
      </c>
      <c r="D78" s="6">
        <v>2.4999999999999999E-13</v>
      </c>
      <c r="E78" s="6">
        <f t="shared" si="3"/>
        <v>0</v>
      </c>
      <c r="F78" s="6">
        <f t="shared" si="4"/>
        <v>4.0000000000000003E-5</v>
      </c>
      <c r="G78" s="6" t="s">
        <v>2</v>
      </c>
      <c r="H78" s="6" t="s">
        <v>107</v>
      </c>
      <c r="I78" s="6">
        <v>1.1349547838055799E-15</v>
      </c>
      <c r="J78" s="6">
        <v>1.31196837644587E-15</v>
      </c>
      <c r="K78" s="6">
        <f t="shared" si="5"/>
        <v>0.86507785109895641</v>
      </c>
    </row>
    <row r="79" spans="1:11">
      <c r="A79" s="6">
        <v>0</v>
      </c>
      <c r="B79" s="6">
        <v>1.0000000000000001E-9</v>
      </c>
      <c r="C79" s="6">
        <v>1E-4</v>
      </c>
      <c r="D79" s="6">
        <v>2.4999999999999998E-12</v>
      </c>
      <c r="E79" s="6">
        <f t="shared" si="3"/>
        <v>0</v>
      </c>
      <c r="F79" s="6">
        <f t="shared" si="4"/>
        <v>0.4</v>
      </c>
      <c r="G79" s="6" t="s">
        <v>2</v>
      </c>
      <c r="H79" s="6" t="s">
        <v>107</v>
      </c>
      <c r="I79" s="6">
        <v>1.11924895744777E-14</v>
      </c>
      <c r="J79" s="6">
        <v>1.1493499228265799E-14</v>
      </c>
      <c r="K79" s="6">
        <f t="shared" si="5"/>
        <v>0.97381044294605856</v>
      </c>
    </row>
    <row r="80" spans="1:11">
      <c r="A80" s="6">
        <v>0</v>
      </c>
      <c r="B80" s="6">
        <v>1.0000000000000001E-9</v>
      </c>
      <c r="C80" s="6">
        <v>1.0000000000000001E-5</v>
      </c>
      <c r="D80" s="6">
        <v>2.4999999999999998E-12</v>
      </c>
      <c r="E80" s="6">
        <f t="shared" si="3"/>
        <v>0</v>
      </c>
      <c r="F80" s="6">
        <f t="shared" si="4"/>
        <v>0.04</v>
      </c>
      <c r="G80" s="6" t="s">
        <v>2</v>
      </c>
      <c r="H80" s="6" t="s">
        <v>107</v>
      </c>
      <c r="I80" s="6">
        <v>8.2878657629639598E-15</v>
      </c>
      <c r="J80" s="6">
        <v>8.4658756725247401E-15</v>
      </c>
      <c r="K80" s="6">
        <f t="shared" si="5"/>
        <v>0.97897324311783884</v>
      </c>
    </row>
    <row r="81" spans="1:11">
      <c r="A81" s="6">
        <v>0</v>
      </c>
      <c r="B81" s="6">
        <v>1.0000000000000001E-9</v>
      </c>
      <c r="C81" s="6">
        <v>9.9999999999999995E-7</v>
      </c>
      <c r="D81" s="6">
        <v>2.4999999999999998E-12</v>
      </c>
      <c r="E81" s="6">
        <f t="shared" si="3"/>
        <v>0</v>
      </c>
      <c r="F81" s="6">
        <f t="shared" si="4"/>
        <v>4.0000000000000001E-3</v>
      </c>
      <c r="G81" s="6" t="s">
        <v>2</v>
      </c>
      <c r="H81" s="6" t="s">
        <v>107</v>
      </c>
      <c r="I81" s="6">
        <v>7.9981526587915806E-15</v>
      </c>
      <c r="J81" s="6">
        <v>8.1651636665102904E-15</v>
      </c>
      <c r="K81" s="6">
        <f t="shared" si="5"/>
        <v>0.97954590813608411</v>
      </c>
    </row>
    <row r="82" spans="1:11">
      <c r="A82" s="6">
        <v>0</v>
      </c>
      <c r="B82" s="6">
        <v>1.0000000000000001E-9</v>
      </c>
      <c r="C82" s="6">
        <v>9.9999999999999995E-8</v>
      </c>
      <c r="D82" s="6">
        <v>2.4999999999999998E-12</v>
      </c>
      <c r="E82" s="6">
        <f t="shared" si="3"/>
        <v>0</v>
      </c>
      <c r="F82" s="6">
        <f t="shared" si="4"/>
        <v>3.9999999999999996E-4</v>
      </c>
      <c r="G82" s="6" t="s">
        <v>2</v>
      </c>
      <c r="H82" s="6" t="s">
        <v>107</v>
      </c>
      <c r="I82" s="6">
        <v>7.9692240469541392E-15</v>
      </c>
      <c r="J82" s="6">
        <v>8.13514974670607E-15</v>
      </c>
      <c r="K82" s="6">
        <f t="shared" si="5"/>
        <v>0.97960385427212149</v>
      </c>
    </row>
    <row r="83" spans="1:11">
      <c r="A83" s="6">
        <v>0</v>
      </c>
      <c r="B83" s="6">
        <v>1.0000000000000001E-9</v>
      </c>
      <c r="C83" s="6">
        <v>1E-8</v>
      </c>
      <c r="D83" s="6">
        <v>2.4999999999999998E-12</v>
      </c>
      <c r="E83" s="6">
        <f t="shared" si="3"/>
        <v>0</v>
      </c>
      <c r="F83" s="6">
        <f t="shared" si="4"/>
        <v>4.0000000000000003E-5</v>
      </c>
      <c r="G83" s="6" t="s">
        <v>2</v>
      </c>
      <c r="H83" s="6" t="s">
        <v>107</v>
      </c>
      <c r="I83" s="6">
        <v>7.9662633062090993E-15</v>
      </c>
      <c r="J83" s="6">
        <v>8.1320808730878998E-15</v>
      </c>
      <c r="K83" s="6">
        <f t="shared" si="5"/>
        <v>0.97960945427540536</v>
      </c>
    </row>
    <row r="84" spans="1:11">
      <c r="A84" s="6">
        <v>0</v>
      </c>
      <c r="B84" s="6">
        <v>1.0000000000000001E-9</v>
      </c>
      <c r="C84" s="6">
        <v>1E-4</v>
      </c>
      <c r="D84" s="6">
        <v>2.5000000000000001E-11</v>
      </c>
      <c r="E84" s="6">
        <f t="shared" si="3"/>
        <v>0</v>
      </c>
      <c r="F84" s="6">
        <f t="shared" si="4"/>
        <v>0.4</v>
      </c>
      <c r="G84" s="6" t="s">
        <v>2</v>
      </c>
      <c r="H84" s="6" t="s">
        <v>107</v>
      </c>
      <c r="I84" s="6">
        <v>9.6492787310081605E-14</v>
      </c>
      <c r="J84" s="6">
        <v>9.6756066221240494E-14</v>
      </c>
      <c r="K84" s="6">
        <f t="shared" si="5"/>
        <v>0.99727894155435293</v>
      </c>
    </row>
    <row r="85" spans="1:11">
      <c r="A85" s="6">
        <v>0</v>
      </c>
      <c r="B85" s="6">
        <v>1.0000000000000001E-9</v>
      </c>
      <c r="C85" s="6">
        <v>1.0000000000000001E-5</v>
      </c>
      <c r="D85" s="6">
        <v>2.5000000000000001E-11</v>
      </c>
      <c r="E85" s="6">
        <f t="shared" si="3"/>
        <v>0</v>
      </c>
      <c r="F85" s="6">
        <f t="shared" si="4"/>
        <v>0.04</v>
      </c>
      <c r="G85" s="6" t="s">
        <v>2</v>
      </c>
      <c r="H85" s="6" t="s">
        <v>107</v>
      </c>
      <c r="I85" s="6">
        <v>7.4017075785251595E-14</v>
      </c>
      <c r="J85" s="6">
        <v>7.4177909281342506E-14</v>
      </c>
      <c r="K85" s="6">
        <f t="shared" si="5"/>
        <v>0.99783178714998688</v>
      </c>
    </row>
    <row r="86" spans="1:11">
      <c r="A86" s="6">
        <v>0</v>
      </c>
      <c r="B86" s="6">
        <v>1.0000000000000001E-9</v>
      </c>
      <c r="C86" s="6">
        <v>9.9999999999999995E-7</v>
      </c>
      <c r="D86" s="6">
        <v>2.5000000000000001E-11</v>
      </c>
      <c r="E86" s="6">
        <f t="shared" si="3"/>
        <v>0</v>
      </c>
      <c r="F86" s="6">
        <f t="shared" si="4"/>
        <v>4.0000000000000001E-3</v>
      </c>
      <c r="G86" s="6" t="s">
        <v>2</v>
      </c>
      <c r="H86" s="6" t="s">
        <v>107</v>
      </c>
      <c r="I86" s="6">
        <v>7.1689795412133994E-14</v>
      </c>
      <c r="J86" s="6">
        <v>7.1841191781991498E-14</v>
      </c>
      <c r="K86" s="6">
        <f t="shared" si="5"/>
        <v>0.99789262446651872</v>
      </c>
    </row>
    <row r="87" spans="1:11">
      <c r="A87" s="6">
        <v>0</v>
      </c>
      <c r="B87" s="6">
        <v>1.0000000000000001E-9</v>
      </c>
      <c r="C87" s="6">
        <v>9.9999999999999995E-8</v>
      </c>
      <c r="D87" s="6">
        <v>2.5000000000000001E-11</v>
      </c>
      <c r="E87" s="6">
        <f t="shared" si="3"/>
        <v>0</v>
      </c>
      <c r="F87" s="6">
        <f t="shared" si="4"/>
        <v>3.9999999999999996E-4</v>
      </c>
      <c r="G87" s="6" t="s">
        <v>2</v>
      </c>
      <c r="H87" s="6" t="s">
        <v>107</v>
      </c>
      <c r="I87" s="6">
        <v>7.1456503877830794E-14</v>
      </c>
      <c r="J87" s="6">
        <v>7.1606966270780306E-14</v>
      </c>
      <c r="K87" s="6">
        <f t="shared" si="5"/>
        <v>0.99789877436811747</v>
      </c>
    </row>
    <row r="88" spans="1:11">
      <c r="A88" s="6">
        <v>0</v>
      </c>
      <c r="B88" s="6">
        <v>1.0000000000000001E-9</v>
      </c>
      <c r="C88" s="6">
        <v>1E-8</v>
      </c>
      <c r="D88" s="6">
        <v>2.5000000000000001E-11</v>
      </c>
      <c r="E88" s="6">
        <f t="shared" si="3"/>
        <v>0</v>
      </c>
      <c r="F88" s="6">
        <f t="shared" si="4"/>
        <v>4.0000000000000003E-5</v>
      </c>
      <c r="G88" s="6" t="s">
        <v>2</v>
      </c>
      <c r="H88" s="6" t="s">
        <v>107</v>
      </c>
      <c r="I88" s="6">
        <v>7.1432614580465299E-14</v>
      </c>
      <c r="J88" s="6">
        <v>7.1582984023503702E-14</v>
      </c>
      <c r="K88" s="6">
        <f t="shared" si="5"/>
        <v>0.99789936889206754</v>
      </c>
    </row>
    <row r="89" spans="1:11">
      <c r="A89" s="6">
        <v>0</v>
      </c>
      <c r="B89" s="6">
        <v>1.0000000000000001E-9</v>
      </c>
      <c r="C89" s="6">
        <v>1E-4</v>
      </c>
      <c r="D89" s="6">
        <v>2.5000000000000002E-10</v>
      </c>
      <c r="E89" s="6">
        <f t="shared" si="3"/>
        <v>0</v>
      </c>
      <c r="F89" s="6">
        <f t="shared" si="4"/>
        <v>0.4</v>
      </c>
      <c r="G89" s="6" t="s">
        <v>2</v>
      </c>
      <c r="H89" s="6" t="s">
        <v>107</v>
      </c>
      <c r="I89" s="6">
        <v>9.4516023684335301E-13</v>
      </c>
      <c r="J89" s="6">
        <v>9.4541830255871304E-13</v>
      </c>
      <c r="K89" s="6">
        <f t="shared" si="5"/>
        <v>0.99972703541420593</v>
      </c>
    </row>
    <row r="90" spans="1:11">
      <c r="A90" s="6">
        <v>0</v>
      </c>
      <c r="B90" s="6">
        <v>1.0000000000000001E-9</v>
      </c>
      <c r="C90" s="6">
        <v>1.0000000000000001E-5</v>
      </c>
      <c r="D90" s="6">
        <v>2.5000000000000002E-10</v>
      </c>
      <c r="E90" s="6">
        <f t="shared" si="3"/>
        <v>0</v>
      </c>
      <c r="F90" s="6">
        <f t="shared" si="4"/>
        <v>0.04</v>
      </c>
      <c r="G90" s="6" t="s">
        <v>2</v>
      </c>
      <c r="H90" s="6" t="s">
        <v>107</v>
      </c>
      <c r="I90" s="6">
        <v>7.2845181775139997E-13</v>
      </c>
      <c r="J90" s="6">
        <v>7.2861019557787899E-13</v>
      </c>
      <c r="K90" s="6">
        <f t="shared" si="5"/>
        <v>0.99978263023570046</v>
      </c>
    </row>
    <row r="91" spans="1:11">
      <c r="A91" s="6">
        <v>0</v>
      </c>
      <c r="B91" s="6">
        <v>1.0000000000000001E-9</v>
      </c>
      <c r="C91" s="6">
        <v>9.9999999999999995E-7</v>
      </c>
      <c r="D91" s="6">
        <v>2.5000000000000002E-10</v>
      </c>
      <c r="E91" s="6">
        <f t="shared" si="3"/>
        <v>0</v>
      </c>
      <c r="F91" s="6">
        <f t="shared" si="4"/>
        <v>4.0000000000000001E-3</v>
      </c>
      <c r="G91" s="6" t="s">
        <v>2</v>
      </c>
      <c r="H91" s="6" t="s">
        <v>107</v>
      </c>
      <c r="I91" s="6">
        <v>7.0589655509395399E-13</v>
      </c>
      <c r="J91" s="6">
        <v>7.0604571127319397E-13</v>
      </c>
      <c r="K91" s="6">
        <f t="shared" si="5"/>
        <v>0.99978874430244602</v>
      </c>
    </row>
    <row r="92" spans="1:11">
      <c r="A92" s="6">
        <v>0</v>
      </c>
      <c r="B92" s="6">
        <v>1.0000000000000001E-9</v>
      </c>
      <c r="C92" s="6">
        <v>9.9999999999999995E-8</v>
      </c>
      <c r="D92" s="6">
        <v>2.5000000000000002E-10</v>
      </c>
      <c r="E92" s="6">
        <f t="shared" si="3"/>
        <v>0</v>
      </c>
      <c r="F92" s="6">
        <f t="shared" si="4"/>
        <v>3.9999999999999996E-4</v>
      </c>
      <c r="G92" s="6" t="s">
        <v>2</v>
      </c>
      <c r="H92" s="6" t="s">
        <v>107</v>
      </c>
      <c r="I92" s="6">
        <v>7.0363433175162696E-13</v>
      </c>
      <c r="J92" s="6">
        <v>7.0378257489021997E-13</v>
      </c>
      <c r="K92" s="6">
        <f t="shared" si="5"/>
        <v>0.99978936230608417</v>
      </c>
    </row>
    <row r="93" spans="1:11">
      <c r="A93" s="6">
        <v>0</v>
      </c>
      <c r="B93" s="6">
        <v>1.0000000000000001E-9</v>
      </c>
      <c r="C93" s="6">
        <v>1E-8</v>
      </c>
      <c r="D93" s="6">
        <v>2.5000000000000002E-10</v>
      </c>
      <c r="E93" s="6">
        <f t="shared" si="3"/>
        <v>0</v>
      </c>
      <c r="F93" s="6">
        <f t="shared" si="4"/>
        <v>4.0000000000000003E-5</v>
      </c>
      <c r="G93" s="6" t="s">
        <v>2</v>
      </c>
      <c r="H93" s="6" t="s">
        <v>107</v>
      </c>
      <c r="I93" s="6">
        <v>7.0340268023647398E-13</v>
      </c>
      <c r="J93" s="6">
        <v>7.0355083252458005E-13</v>
      </c>
      <c r="K93" s="6">
        <f t="shared" si="5"/>
        <v>0.99978942205558274</v>
      </c>
    </row>
    <row r="94" spans="1:11">
      <c r="A94" s="6">
        <v>0</v>
      </c>
      <c r="B94" s="6">
        <v>1.0000000000000001E-9</v>
      </c>
      <c r="C94" s="6">
        <v>1E-4</v>
      </c>
      <c r="D94" s="6">
        <v>2.5000000000000001E-9</v>
      </c>
      <c r="E94" s="6">
        <f t="shared" si="3"/>
        <v>0</v>
      </c>
      <c r="F94" s="6">
        <f t="shared" si="4"/>
        <v>0.4</v>
      </c>
      <c r="G94" s="6" t="s">
        <v>2</v>
      </c>
      <c r="H94" s="6" t="s">
        <v>107</v>
      </c>
      <c r="I94" s="6">
        <v>9.4313372495423701E-12</v>
      </c>
      <c r="J94" s="6">
        <v>9.4315947779635108E-12</v>
      </c>
      <c r="K94" s="6">
        <f t="shared" si="5"/>
        <v>0.99997269513510667</v>
      </c>
    </row>
    <row r="95" spans="1:11">
      <c r="A95" s="6">
        <v>0</v>
      </c>
      <c r="B95" s="6">
        <v>1.0000000000000001E-9</v>
      </c>
      <c r="C95" s="6">
        <v>1.0000000000000001E-5</v>
      </c>
      <c r="D95" s="6">
        <v>2.5000000000000001E-9</v>
      </c>
      <c r="E95" s="6">
        <f t="shared" si="3"/>
        <v>0</v>
      </c>
      <c r="F95" s="6">
        <f t="shared" si="4"/>
        <v>0.04</v>
      </c>
      <c r="G95" s="6" t="s">
        <v>2</v>
      </c>
      <c r="H95" s="6" t="s">
        <v>107</v>
      </c>
      <c r="I95" s="6">
        <v>7.2724498120833599E-12</v>
      </c>
      <c r="J95" s="6">
        <v>7.27260793563162E-12</v>
      </c>
      <c r="K95" s="6">
        <f t="shared" si="5"/>
        <v>0.99997825765534731</v>
      </c>
    </row>
    <row r="96" spans="1:11">
      <c r="A96" s="6">
        <v>0</v>
      </c>
      <c r="B96" s="6">
        <v>1.0000000000000001E-9</v>
      </c>
      <c r="C96" s="6">
        <v>9.9999999999999995E-7</v>
      </c>
      <c r="D96" s="6">
        <v>2.5000000000000001E-9</v>
      </c>
      <c r="E96" s="6">
        <f t="shared" si="3"/>
        <v>0</v>
      </c>
      <c r="F96" s="6">
        <f t="shared" si="4"/>
        <v>4.0000000000000001E-3</v>
      </c>
      <c r="G96" s="6" t="s">
        <v>2</v>
      </c>
      <c r="H96" s="6" t="s">
        <v>107</v>
      </c>
      <c r="I96" s="6">
        <v>7.0476307429095798E-12</v>
      </c>
      <c r="J96" s="6">
        <v>7.0477796670020596E-12</v>
      </c>
      <c r="K96" s="6">
        <f t="shared" si="5"/>
        <v>0.99997886936034941</v>
      </c>
    </row>
    <row r="97" spans="1:11">
      <c r="A97" s="6">
        <v>0</v>
      </c>
      <c r="B97" s="6">
        <v>1.0000000000000001E-9</v>
      </c>
      <c r="C97" s="6">
        <v>9.9999999999999995E-8</v>
      </c>
      <c r="D97" s="6">
        <v>2.5000000000000001E-9</v>
      </c>
      <c r="E97" s="6">
        <f t="shared" si="3"/>
        <v>0</v>
      </c>
      <c r="F97" s="6">
        <f t="shared" si="4"/>
        <v>3.9999999999999996E-4</v>
      </c>
      <c r="G97" s="6" t="s">
        <v>2</v>
      </c>
      <c r="H97" s="6" t="s">
        <v>107</v>
      </c>
      <c r="I97" s="6">
        <v>7.0250808065773899E-12</v>
      </c>
      <c r="J97" s="6">
        <v>7.0252288197892598E-12</v>
      </c>
      <c r="K97" s="6">
        <f t="shared" si="5"/>
        <v>0.99997893118990611</v>
      </c>
    </row>
    <row r="98" spans="1:11">
      <c r="A98" s="6">
        <v>0</v>
      </c>
      <c r="B98" s="6">
        <v>1.0000000000000001E-9</v>
      </c>
      <c r="C98" s="6">
        <v>1E-8</v>
      </c>
      <c r="D98" s="6">
        <v>2.5000000000000001E-9</v>
      </c>
      <c r="E98" s="6">
        <f t="shared" si="3"/>
        <v>0</v>
      </c>
      <c r="F98" s="6">
        <f t="shared" si="4"/>
        <v>4.0000000000000003E-5</v>
      </c>
      <c r="G98" s="6" t="s">
        <v>2</v>
      </c>
      <c r="H98" s="6" t="s">
        <v>107</v>
      </c>
      <c r="I98" s="6">
        <v>7.0227716998705803E-12</v>
      </c>
      <c r="J98" s="6">
        <v>7.0229196224454497E-12</v>
      </c>
      <c r="K98" s="6">
        <f t="shared" si="5"/>
        <v>0.99997893716818331</v>
      </c>
    </row>
    <row r="99" spans="1:11">
      <c r="A99" s="6">
        <v>0</v>
      </c>
      <c r="B99" s="6">
        <v>1.0000000000000001E-9</v>
      </c>
      <c r="C99" s="6">
        <v>1E-4</v>
      </c>
      <c r="D99" s="6">
        <v>2.4999999999999999E-8</v>
      </c>
      <c r="E99" s="6">
        <f t="shared" si="3"/>
        <v>0</v>
      </c>
      <c r="F99" s="6">
        <f t="shared" si="4"/>
        <v>0.4</v>
      </c>
      <c r="G99" s="6" t="s">
        <v>2</v>
      </c>
      <c r="H99" s="6" t="s">
        <v>107</v>
      </c>
      <c r="I99" s="6">
        <v>9.4293057227567202E-11</v>
      </c>
      <c r="J99" s="6">
        <v>9.4293314702110896E-11</v>
      </c>
      <c r="K99" s="6">
        <f t="shared" si="5"/>
        <v>0.99999726942949763</v>
      </c>
    </row>
    <row r="100" spans="1:11">
      <c r="A100" s="6">
        <v>0</v>
      </c>
      <c r="B100" s="6">
        <v>1.0000000000000001E-9</v>
      </c>
      <c r="C100" s="6">
        <v>1.0000000000000001E-5</v>
      </c>
      <c r="D100" s="6">
        <v>2.4999999999999999E-8</v>
      </c>
      <c r="E100" s="6">
        <f t="shared" si="3"/>
        <v>0</v>
      </c>
      <c r="F100" s="6">
        <f t="shared" si="4"/>
        <v>0.04</v>
      </c>
      <c r="G100" s="6" t="s">
        <v>2</v>
      </c>
      <c r="H100" s="6" t="s">
        <v>107</v>
      </c>
      <c r="I100" s="6">
        <v>7.2712394227013101E-11</v>
      </c>
      <c r="J100" s="6">
        <v>7.2712552325029597E-11</v>
      </c>
      <c r="K100" s="6">
        <f t="shared" si="5"/>
        <v>0.99999782571218532</v>
      </c>
    </row>
    <row r="101" spans="1:11">
      <c r="A101" s="6">
        <v>0</v>
      </c>
      <c r="B101" s="6">
        <v>1.0000000000000001E-9</v>
      </c>
      <c r="C101" s="6">
        <v>9.9999999999999995E-7</v>
      </c>
      <c r="D101" s="6">
        <v>2.4999999999999999E-8</v>
      </c>
      <c r="E101" s="6">
        <f t="shared" si="3"/>
        <v>0</v>
      </c>
      <c r="F101" s="6">
        <f t="shared" si="4"/>
        <v>4.0000000000000001E-3</v>
      </c>
      <c r="G101" s="6" t="s">
        <v>2</v>
      </c>
      <c r="H101" s="6" t="s">
        <v>107</v>
      </c>
      <c r="I101" s="6">
        <v>7.04649386929554E-11</v>
      </c>
      <c r="J101" s="6">
        <v>7.0465087593742506E-11</v>
      </c>
      <c r="K101" s="6">
        <f t="shared" si="5"/>
        <v>0.99999788688565938</v>
      </c>
    </row>
    <row r="102" spans="1:11">
      <c r="A102" s="6">
        <v>0</v>
      </c>
      <c r="B102" s="6">
        <v>1.0000000000000001E-9</v>
      </c>
      <c r="C102" s="6">
        <v>9.9999999999999995E-8</v>
      </c>
      <c r="D102" s="6">
        <v>2.4999999999999999E-8</v>
      </c>
      <c r="E102" s="6">
        <f t="shared" si="3"/>
        <v>0</v>
      </c>
      <c r="F102" s="6">
        <f t="shared" si="4"/>
        <v>3.9999999999999996E-4</v>
      </c>
      <c r="G102" s="6" t="s">
        <v>2</v>
      </c>
      <c r="H102" s="6" t="s">
        <v>107</v>
      </c>
      <c r="I102" s="6">
        <v>7.02395117872539E-11</v>
      </c>
      <c r="J102" s="6">
        <v>7.0239659777343005E-11</v>
      </c>
      <c r="K102" s="6">
        <f t="shared" si="5"/>
        <v>0.99999789306939169</v>
      </c>
    </row>
    <row r="103" spans="1:11">
      <c r="A103" s="6">
        <v>0</v>
      </c>
      <c r="B103" s="6">
        <v>1.0000000000000001E-9</v>
      </c>
      <c r="C103" s="6">
        <v>1E-8</v>
      </c>
      <c r="D103" s="6">
        <v>2.4999999999999999E-8</v>
      </c>
      <c r="E103" s="6">
        <f t="shared" si="3"/>
        <v>0</v>
      </c>
      <c r="F103" s="6">
        <f t="shared" si="4"/>
        <v>4.0000000000000003E-5</v>
      </c>
      <c r="G103" s="6" t="s">
        <v>2</v>
      </c>
      <c r="H103" s="6" t="s">
        <v>107</v>
      </c>
      <c r="I103" s="6">
        <v>7.0216428145337195E-11</v>
      </c>
      <c r="J103" s="6">
        <v>7.0216576044879697E-11</v>
      </c>
      <c r="K103" s="6">
        <f t="shared" si="5"/>
        <v>0.99999789366627034</v>
      </c>
    </row>
    <row r="104" spans="1:11">
      <c r="A104" s="6">
        <v>0</v>
      </c>
      <c r="B104" s="6">
        <v>1E-8</v>
      </c>
      <c r="C104" s="6">
        <v>1E-4</v>
      </c>
      <c r="D104" s="6">
        <v>2.4999999999999999E-17</v>
      </c>
      <c r="E104" s="6">
        <f t="shared" si="3"/>
        <v>0</v>
      </c>
      <c r="F104" s="6">
        <f t="shared" si="4"/>
        <v>0.4</v>
      </c>
      <c r="G104" s="6" t="s">
        <v>2</v>
      </c>
      <c r="H104" s="6" t="s">
        <v>107</v>
      </c>
      <c r="I104" s="6">
        <v>3.8522493508347004E-15</v>
      </c>
      <c r="J104" s="6">
        <v>3.8890617417049499E-15</v>
      </c>
      <c r="K104" s="6">
        <f t="shared" si="5"/>
        <v>0.99053437736010042</v>
      </c>
    </row>
    <row r="105" spans="1:11">
      <c r="A105" s="6">
        <v>0</v>
      </c>
      <c r="B105" s="6">
        <v>1E-8</v>
      </c>
      <c r="C105" s="6">
        <v>1.0000000000000001E-5</v>
      </c>
      <c r="D105" s="6">
        <v>2.4999999999999999E-17</v>
      </c>
      <c r="E105" s="6">
        <f t="shared" si="3"/>
        <v>0</v>
      </c>
      <c r="F105" s="6">
        <f t="shared" si="4"/>
        <v>0.04</v>
      </c>
      <c r="G105" s="6" t="s">
        <v>2</v>
      </c>
      <c r="H105" s="6" t="s">
        <v>107</v>
      </c>
      <c r="I105" s="6">
        <v>2.1261326258897499E-15</v>
      </c>
      <c r="J105" s="6">
        <v>2.1535551482604299E-15</v>
      </c>
      <c r="K105" s="6">
        <f t="shared" si="5"/>
        <v>0.98726639417948925</v>
      </c>
    </row>
    <row r="106" spans="1:11">
      <c r="A106" s="6">
        <v>0</v>
      </c>
      <c r="B106" s="6">
        <v>1E-8</v>
      </c>
      <c r="C106" s="6">
        <v>9.9999999999999995E-7</v>
      </c>
      <c r="D106" s="6">
        <v>2.4999999999999999E-17</v>
      </c>
      <c r="E106" s="6">
        <f t="shared" si="3"/>
        <v>0</v>
      </c>
      <c r="F106" s="6">
        <f t="shared" si="4"/>
        <v>4.0000000000000001E-3</v>
      </c>
      <c r="G106" s="6" t="s">
        <v>2</v>
      </c>
      <c r="H106" s="6" t="s">
        <v>107</v>
      </c>
      <c r="I106" s="6">
        <v>1.9815520151562998E-15</v>
      </c>
      <c r="J106" s="6">
        <v>2.0080617485749198E-15</v>
      </c>
      <c r="K106" s="6">
        <f t="shared" si="5"/>
        <v>0.98679834749233508</v>
      </c>
    </row>
    <row r="107" spans="1:11">
      <c r="A107" s="6">
        <v>0</v>
      </c>
      <c r="B107" s="6">
        <v>1E-8</v>
      </c>
      <c r="C107" s="6">
        <v>9.9999999999999995E-8</v>
      </c>
      <c r="D107" s="6">
        <v>2.4999999999999999E-17</v>
      </c>
      <c r="E107" s="6">
        <f t="shared" si="3"/>
        <v>0</v>
      </c>
      <c r="F107" s="6">
        <f t="shared" si="4"/>
        <v>3.9999999999999996E-4</v>
      </c>
      <c r="G107" s="6" t="s">
        <v>2</v>
      </c>
      <c r="H107" s="6" t="s">
        <v>107</v>
      </c>
      <c r="I107" s="6">
        <v>1.9673870432609399E-15</v>
      </c>
      <c r="J107" s="6">
        <v>1.99379332734401E-15</v>
      </c>
      <c r="K107" s="6">
        <f t="shared" si="5"/>
        <v>0.98675575661683712</v>
      </c>
    </row>
    <row r="108" spans="1:11">
      <c r="A108" s="6">
        <v>0</v>
      </c>
      <c r="B108" s="6">
        <v>1E-8</v>
      </c>
      <c r="C108" s="6">
        <v>1E-8</v>
      </c>
      <c r="D108" s="6">
        <v>2.4999999999999999E-17</v>
      </c>
      <c r="E108" s="6">
        <f t="shared" si="3"/>
        <v>0</v>
      </c>
      <c r="F108" s="6">
        <f t="shared" si="4"/>
        <v>4.0000000000000003E-5</v>
      </c>
      <c r="G108" s="6" t="s">
        <v>2</v>
      </c>
      <c r="H108" s="6" t="s">
        <v>107</v>
      </c>
      <c r="I108" s="6">
        <v>1.9659695362005899E-15</v>
      </c>
      <c r="J108" s="6">
        <v>1.9923532423769301E-15</v>
      </c>
      <c r="K108" s="6">
        <f t="shared" si="5"/>
        <v>0.98675751587862814</v>
      </c>
    </row>
    <row r="109" spans="1:11">
      <c r="A109" s="6">
        <v>0</v>
      </c>
      <c r="B109" s="6">
        <v>1E-8</v>
      </c>
      <c r="C109" s="6">
        <v>1E-4</v>
      </c>
      <c r="D109" s="6">
        <v>2.5000000000000002E-16</v>
      </c>
      <c r="E109" s="6">
        <f t="shared" si="3"/>
        <v>0</v>
      </c>
      <c r="F109" s="6">
        <f t="shared" si="4"/>
        <v>0.4</v>
      </c>
      <c r="G109" s="6" t="s">
        <v>2</v>
      </c>
      <c r="H109" s="6" t="s">
        <v>107</v>
      </c>
      <c r="I109" s="6">
        <v>3.8691548828014503E-15</v>
      </c>
      <c r="J109" s="6">
        <v>3.9908087349894499E-15</v>
      </c>
      <c r="K109" s="6">
        <f t="shared" si="5"/>
        <v>0.96951649145162022</v>
      </c>
    </row>
    <row r="110" spans="1:11">
      <c r="A110" s="6">
        <v>0</v>
      </c>
      <c r="B110" s="6">
        <v>1E-8</v>
      </c>
      <c r="C110" s="6">
        <v>1.0000000000000001E-5</v>
      </c>
      <c r="D110" s="6">
        <v>2.5000000000000002E-16</v>
      </c>
      <c r="E110" s="6">
        <f t="shared" si="3"/>
        <v>0</v>
      </c>
      <c r="F110" s="6">
        <f t="shared" si="4"/>
        <v>0.04</v>
      </c>
      <c r="G110" s="6" t="s">
        <v>2</v>
      </c>
      <c r="H110" s="6" t="s">
        <v>107</v>
      </c>
      <c r="I110" s="6">
        <v>2.1374718991592798E-15</v>
      </c>
      <c r="J110" s="6">
        <v>2.2285178825321699E-15</v>
      </c>
      <c r="K110" s="6">
        <f t="shared" si="5"/>
        <v>0.95914505147724527</v>
      </c>
    </row>
    <row r="111" spans="1:11">
      <c r="A111" s="6">
        <v>0</v>
      </c>
      <c r="B111" s="6">
        <v>1E-8</v>
      </c>
      <c r="C111" s="6">
        <v>9.9999999999999995E-7</v>
      </c>
      <c r="D111" s="6">
        <v>2.5000000000000002E-16</v>
      </c>
      <c r="E111" s="6">
        <f t="shared" si="3"/>
        <v>0</v>
      </c>
      <c r="F111" s="6">
        <f t="shared" si="4"/>
        <v>4.0000000000000001E-3</v>
      </c>
      <c r="G111" s="6" t="s">
        <v>2</v>
      </c>
      <c r="H111" s="6" t="s">
        <v>107</v>
      </c>
      <c r="I111" s="6">
        <v>1.9922500777335998E-15</v>
      </c>
      <c r="J111" s="6">
        <v>2.0803558020267498E-15</v>
      </c>
      <c r="K111" s="6">
        <f t="shared" si="5"/>
        <v>0.95764872325814909</v>
      </c>
    </row>
    <row r="112" spans="1:11">
      <c r="A112" s="6">
        <v>0</v>
      </c>
      <c r="B112" s="6">
        <v>1E-8</v>
      </c>
      <c r="C112" s="6">
        <v>9.9999999999999995E-8</v>
      </c>
      <c r="D112" s="6">
        <v>2.5000000000000002E-16</v>
      </c>
      <c r="E112" s="6">
        <f t="shared" si="3"/>
        <v>0</v>
      </c>
      <c r="F112" s="6">
        <f t="shared" si="4"/>
        <v>3.9999999999999996E-4</v>
      </c>
      <c r="G112" s="6" t="s">
        <v>2</v>
      </c>
      <c r="H112" s="6" t="s">
        <v>107</v>
      </c>
      <c r="I112" s="6">
        <v>1.97813860222152E-15</v>
      </c>
      <c r="J112" s="6">
        <v>2.06602457135771E-15</v>
      </c>
      <c r="K112" s="6">
        <f t="shared" si="5"/>
        <v>0.95746131466460005</v>
      </c>
    </row>
    <row r="113" spans="1:11">
      <c r="A113" s="6">
        <v>0</v>
      </c>
      <c r="B113" s="6">
        <v>1E-8</v>
      </c>
      <c r="C113" s="6">
        <v>1E-8</v>
      </c>
      <c r="D113" s="6">
        <v>2.5000000000000002E-16</v>
      </c>
      <c r="E113" s="6">
        <f t="shared" ref="E113:E176" si="6">A113*2*0.00025/D113</f>
        <v>0</v>
      </c>
      <c r="F113" s="6">
        <f t="shared" si="4"/>
        <v>4.0000000000000003E-5</v>
      </c>
      <c r="G113" s="6" t="s">
        <v>2</v>
      </c>
      <c r="H113" s="6" t="s">
        <v>107</v>
      </c>
      <c r="I113" s="6">
        <v>1.9767288160089301E-15</v>
      </c>
      <c r="J113" s="6">
        <v>2.0643620876661001E-15</v>
      </c>
      <c r="K113" s="6">
        <f t="shared" si="5"/>
        <v>0.95754946664601592</v>
      </c>
    </row>
    <row r="114" spans="1:11">
      <c r="A114" s="6">
        <v>0</v>
      </c>
      <c r="B114" s="6">
        <v>1E-8</v>
      </c>
      <c r="C114" s="6">
        <v>1E-4</v>
      </c>
      <c r="D114" s="6">
        <v>2.5E-15</v>
      </c>
      <c r="E114" s="6">
        <f t="shared" si="6"/>
        <v>0</v>
      </c>
      <c r="F114" s="6">
        <f t="shared" si="4"/>
        <v>0.4</v>
      </c>
      <c r="G114" s="6" t="s">
        <v>2</v>
      </c>
      <c r="H114" s="6" t="s">
        <v>107</v>
      </c>
      <c r="I114" s="6">
        <v>3.9456882469172704E-15</v>
      </c>
      <c r="J114" s="6">
        <v>4.2850757018113901E-15</v>
      </c>
      <c r="K114" s="6">
        <f t="shared" si="5"/>
        <v>0.92079779249858906</v>
      </c>
    </row>
    <row r="115" spans="1:11">
      <c r="A115" s="6">
        <v>0</v>
      </c>
      <c r="B115" s="6">
        <v>1E-8</v>
      </c>
      <c r="C115" s="6">
        <v>1.0000000000000001E-5</v>
      </c>
      <c r="D115" s="6">
        <v>2.5E-15</v>
      </c>
      <c r="E115" s="6">
        <f t="shared" si="6"/>
        <v>0</v>
      </c>
      <c r="F115" s="6">
        <f t="shared" si="4"/>
        <v>0.04</v>
      </c>
      <c r="G115" s="6" t="s">
        <v>2</v>
      </c>
      <c r="H115" s="6" t="s">
        <v>107</v>
      </c>
      <c r="I115" s="6">
        <v>2.1890696778368601E-15</v>
      </c>
      <c r="J115" s="6">
        <v>2.4454174599111599E-15</v>
      </c>
      <c r="K115" s="6">
        <f t="shared" si="5"/>
        <v>0.89517217968844764</v>
      </c>
    </row>
    <row r="116" spans="1:11">
      <c r="A116" s="6">
        <v>0</v>
      </c>
      <c r="B116" s="6">
        <v>1E-8</v>
      </c>
      <c r="C116" s="6">
        <v>9.9999999999999995E-7</v>
      </c>
      <c r="D116" s="6">
        <v>2.5E-15</v>
      </c>
      <c r="E116" s="6">
        <f t="shared" si="6"/>
        <v>0</v>
      </c>
      <c r="F116" s="6">
        <f t="shared" si="4"/>
        <v>4.0000000000000001E-3</v>
      </c>
      <c r="G116" s="6" t="s">
        <v>2</v>
      </c>
      <c r="H116" s="6" t="s">
        <v>107</v>
      </c>
      <c r="I116" s="6">
        <v>2.0416001443441299E-15</v>
      </c>
      <c r="J116" s="6">
        <v>2.2888591051788198E-15</v>
      </c>
      <c r="K116" s="6">
        <f t="shared" si="5"/>
        <v>0.89197283473009037</v>
      </c>
    </row>
    <row r="117" spans="1:11">
      <c r="A117" s="6">
        <v>0</v>
      </c>
      <c r="B117" s="6">
        <v>1E-8</v>
      </c>
      <c r="C117" s="6">
        <v>9.9999999999999995E-8</v>
      </c>
      <c r="D117" s="6">
        <v>2.5E-15</v>
      </c>
      <c r="E117" s="6">
        <f t="shared" si="6"/>
        <v>0</v>
      </c>
      <c r="F117" s="6">
        <f t="shared" si="4"/>
        <v>3.9999999999999996E-4</v>
      </c>
      <c r="G117" s="6" t="s">
        <v>2</v>
      </c>
      <c r="H117" s="6" t="s">
        <v>107</v>
      </c>
      <c r="I117" s="6">
        <v>2.0271546532971599E-15</v>
      </c>
      <c r="J117" s="6">
        <v>2.2740359888211402E-15</v>
      </c>
      <c r="K117" s="6">
        <f t="shared" si="5"/>
        <v>0.89143472806164181</v>
      </c>
    </row>
    <row r="118" spans="1:11">
      <c r="A118" s="6">
        <v>0</v>
      </c>
      <c r="B118" s="6">
        <v>1E-8</v>
      </c>
      <c r="C118" s="6">
        <v>1E-8</v>
      </c>
      <c r="D118" s="6">
        <v>2.5E-15</v>
      </c>
      <c r="E118" s="6">
        <f t="shared" si="6"/>
        <v>0</v>
      </c>
      <c r="F118" s="6">
        <f t="shared" si="4"/>
        <v>4.0000000000000003E-5</v>
      </c>
      <c r="G118" s="6" t="s">
        <v>2</v>
      </c>
      <c r="H118" s="6" t="s">
        <v>107</v>
      </c>
      <c r="I118" s="6">
        <v>2.02565045766994E-15</v>
      </c>
      <c r="J118" s="6">
        <v>2.2724381571040899E-15</v>
      </c>
      <c r="K118" s="6">
        <f t="shared" si="5"/>
        <v>0.89139959709678218</v>
      </c>
    </row>
    <row r="119" spans="1:11">
      <c r="A119" s="6">
        <v>0</v>
      </c>
      <c r="B119" s="6">
        <v>1E-8</v>
      </c>
      <c r="C119" s="6">
        <v>1E-4</v>
      </c>
      <c r="D119" s="6">
        <v>2.5000000000000001E-14</v>
      </c>
      <c r="E119" s="6">
        <f t="shared" si="6"/>
        <v>0</v>
      </c>
      <c r="F119" s="6">
        <f t="shared" si="4"/>
        <v>0.4</v>
      </c>
      <c r="G119" s="6" t="s">
        <v>2</v>
      </c>
      <c r="H119" s="6" t="s">
        <v>107</v>
      </c>
      <c r="I119" s="6">
        <v>4.3101205123616703E-15</v>
      </c>
      <c r="J119" s="6">
        <v>5.3033019415688499E-15</v>
      </c>
      <c r="K119" s="6">
        <f t="shared" si="5"/>
        <v>0.81272395195485103</v>
      </c>
    </row>
    <row r="120" spans="1:11">
      <c r="A120" s="6">
        <v>0</v>
      </c>
      <c r="B120" s="6">
        <v>1E-8</v>
      </c>
      <c r="C120" s="6">
        <v>1.0000000000000001E-5</v>
      </c>
      <c r="D120" s="6">
        <v>2.5000000000000001E-14</v>
      </c>
      <c r="E120" s="6">
        <f t="shared" si="6"/>
        <v>0</v>
      </c>
      <c r="F120" s="6">
        <f t="shared" si="4"/>
        <v>0.04</v>
      </c>
      <c r="G120" s="6" t="s">
        <v>2</v>
      </c>
      <c r="H120" s="6" t="s">
        <v>107</v>
      </c>
      <c r="I120" s="6">
        <v>2.43560654512716E-15</v>
      </c>
      <c r="J120" s="6">
        <v>3.17892496940732E-15</v>
      </c>
      <c r="K120" s="6">
        <f t="shared" si="5"/>
        <v>0.76617302030291567</v>
      </c>
    </row>
    <row r="121" spans="1:11">
      <c r="A121" s="6">
        <v>0</v>
      </c>
      <c r="B121" s="6">
        <v>1E-8</v>
      </c>
      <c r="C121" s="6">
        <v>9.9999999999999995E-7</v>
      </c>
      <c r="D121" s="6">
        <v>2.5000000000000001E-14</v>
      </c>
      <c r="E121" s="6">
        <f t="shared" si="6"/>
        <v>0</v>
      </c>
      <c r="F121" s="6">
        <f t="shared" si="4"/>
        <v>4.0000000000000001E-3</v>
      </c>
      <c r="G121" s="6" t="s">
        <v>2</v>
      </c>
      <c r="H121" s="6" t="s">
        <v>107</v>
      </c>
      <c r="I121" s="6">
        <v>2.2767894297916999E-15</v>
      </c>
      <c r="J121" s="6">
        <v>2.9943168563877198E-15</v>
      </c>
      <c r="K121" s="6">
        <f t="shared" si="5"/>
        <v>0.76037024102331319</v>
      </c>
    </row>
    <row r="122" spans="1:11">
      <c r="A122" s="6">
        <v>0</v>
      </c>
      <c r="B122" s="6">
        <v>1E-8</v>
      </c>
      <c r="C122" s="6">
        <v>9.9999999999999995E-8</v>
      </c>
      <c r="D122" s="6">
        <v>2.5000000000000001E-14</v>
      </c>
      <c r="E122" s="6">
        <f t="shared" si="6"/>
        <v>0</v>
      </c>
      <c r="F122" s="6">
        <f t="shared" si="4"/>
        <v>3.9999999999999996E-4</v>
      </c>
      <c r="G122" s="6" t="s">
        <v>2</v>
      </c>
      <c r="H122" s="6" t="s">
        <v>107</v>
      </c>
      <c r="I122" s="6">
        <v>2.2612458395257599E-15</v>
      </c>
      <c r="J122" s="6">
        <v>2.9761944078823399E-15</v>
      </c>
      <c r="K122" s="6">
        <f t="shared" si="5"/>
        <v>0.75977759837762426</v>
      </c>
    </row>
    <row r="123" spans="1:11">
      <c r="A123" s="6">
        <v>0</v>
      </c>
      <c r="B123" s="6">
        <v>1E-8</v>
      </c>
      <c r="C123" s="6">
        <v>1E-8</v>
      </c>
      <c r="D123" s="6">
        <v>2.5000000000000001E-14</v>
      </c>
      <c r="E123" s="6">
        <f t="shared" si="6"/>
        <v>0</v>
      </c>
      <c r="F123" s="6">
        <f t="shared" si="4"/>
        <v>4.0000000000000003E-5</v>
      </c>
      <c r="G123" s="6" t="s">
        <v>2</v>
      </c>
      <c r="H123" s="6" t="s">
        <v>107</v>
      </c>
      <c r="I123" s="6">
        <v>2.2595246937888702E-15</v>
      </c>
      <c r="J123" s="6">
        <v>2.97427263354804E-15</v>
      </c>
      <c r="K123" s="6">
        <f t="shared" si="5"/>
        <v>0.75968983754305675</v>
      </c>
    </row>
    <row r="124" spans="1:11">
      <c r="A124" s="6">
        <v>0</v>
      </c>
      <c r="B124" s="6">
        <v>1E-8</v>
      </c>
      <c r="C124" s="6">
        <v>1E-4</v>
      </c>
      <c r="D124" s="6">
        <v>2.4999999999999999E-13</v>
      </c>
      <c r="E124" s="6">
        <f t="shared" si="6"/>
        <v>0</v>
      </c>
      <c r="F124" s="6">
        <f t="shared" si="4"/>
        <v>0.4</v>
      </c>
      <c r="G124" s="6" t="s">
        <v>2</v>
      </c>
      <c r="H124" s="6" t="s">
        <v>107</v>
      </c>
      <c r="I124" s="6">
        <v>6.1474619723201901E-15</v>
      </c>
      <c r="J124" s="6">
        <v>8.5923170938548293E-15</v>
      </c>
      <c r="K124" s="6">
        <f t="shared" si="5"/>
        <v>0.71546032405121729</v>
      </c>
    </row>
    <row r="125" spans="1:11">
      <c r="A125" s="6">
        <v>0</v>
      </c>
      <c r="B125" s="6">
        <v>1E-8</v>
      </c>
      <c r="C125" s="6">
        <v>1.0000000000000001E-5</v>
      </c>
      <c r="D125" s="6">
        <v>2.4999999999999999E-13</v>
      </c>
      <c r="E125" s="6">
        <f t="shared" si="6"/>
        <v>0</v>
      </c>
      <c r="F125" s="6">
        <f t="shared" si="4"/>
        <v>0.04</v>
      </c>
      <c r="G125" s="6" t="s">
        <v>2</v>
      </c>
      <c r="H125" s="6" t="s">
        <v>107</v>
      </c>
      <c r="I125" s="6">
        <v>3.6996001440751304E-15</v>
      </c>
      <c r="J125" s="6">
        <v>5.2853735290178101E-15</v>
      </c>
      <c r="K125" s="6">
        <f t="shared" si="5"/>
        <v>0.69996947685221278</v>
      </c>
    </row>
    <row r="126" spans="1:11">
      <c r="A126" s="6">
        <v>0</v>
      </c>
      <c r="B126" s="6">
        <v>1E-8</v>
      </c>
      <c r="C126" s="6">
        <v>9.9999999999999995E-7</v>
      </c>
      <c r="D126" s="6">
        <v>2.4999999999999999E-13</v>
      </c>
      <c r="E126" s="6">
        <f t="shared" si="6"/>
        <v>0</v>
      </c>
      <c r="F126" s="6">
        <f t="shared" si="4"/>
        <v>4.0000000000000001E-3</v>
      </c>
      <c r="G126" s="6" t="s">
        <v>2</v>
      </c>
      <c r="H126" s="6" t="s">
        <v>107</v>
      </c>
      <c r="I126" s="6">
        <v>3.4864747646246E-15</v>
      </c>
      <c r="J126" s="6">
        <v>4.9870593793956201E-15</v>
      </c>
      <c r="K126" s="6">
        <f t="shared" si="5"/>
        <v>0.69910432168287606</v>
      </c>
    </row>
    <row r="127" spans="1:11">
      <c r="A127" s="6">
        <v>0</v>
      </c>
      <c r="B127" s="6">
        <v>1E-8</v>
      </c>
      <c r="C127" s="6">
        <v>9.9999999999999995E-8</v>
      </c>
      <c r="D127" s="6">
        <v>2.4999999999999999E-13</v>
      </c>
      <c r="E127" s="6">
        <f t="shared" si="6"/>
        <v>0</v>
      </c>
      <c r="F127" s="6">
        <f t="shared" si="4"/>
        <v>3.9999999999999996E-4</v>
      </c>
      <c r="G127" s="6" t="s">
        <v>2</v>
      </c>
      <c r="H127" s="6" t="s">
        <v>107</v>
      </c>
      <c r="I127" s="6">
        <v>3.4654779926417702E-15</v>
      </c>
      <c r="J127" s="6">
        <v>4.9575850449789897E-15</v>
      </c>
      <c r="K127" s="6">
        <f t="shared" si="5"/>
        <v>0.69902542491965602</v>
      </c>
    </row>
    <row r="128" spans="1:11">
      <c r="A128" s="6">
        <v>0</v>
      </c>
      <c r="B128" s="6">
        <v>1E-8</v>
      </c>
      <c r="C128" s="6">
        <v>1E-8</v>
      </c>
      <c r="D128" s="6">
        <v>2.4999999999999999E-13</v>
      </c>
      <c r="E128" s="6">
        <f t="shared" si="6"/>
        <v>0</v>
      </c>
      <c r="F128" s="6">
        <f t="shared" si="4"/>
        <v>4.0000000000000003E-5</v>
      </c>
      <c r="G128" s="6" t="s">
        <v>2</v>
      </c>
      <c r="H128" s="6" t="s">
        <v>107</v>
      </c>
      <c r="I128" s="6">
        <v>3.4634323258857199E-15</v>
      </c>
      <c r="J128" s="6">
        <v>4.9546752172148496E-15</v>
      </c>
      <c r="K128" s="6">
        <f t="shared" si="5"/>
        <v>0.69902307902082916</v>
      </c>
    </row>
    <row r="129" spans="1:11">
      <c r="A129" s="6">
        <v>0</v>
      </c>
      <c r="B129" s="6">
        <v>1E-8</v>
      </c>
      <c r="C129" s="6">
        <v>1E-4</v>
      </c>
      <c r="D129" s="6">
        <v>2.4999999999999998E-12</v>
      </c>
      <c r="E129" s="6">
        <f t="shared" si="6"/>
        <v>0</v>
      </c>
      <c r="F129" s="6">
        <f t="shared" si="4"/>
        <v>0.4</v>
      </c>
      <c r="G129" s="6" t="s">
        <v>2</v>
      </c>
      <c r="H129" s="6" t="s">
        <v>107</v>
      </c>
      <c r="I129" s="6">
        <v>1.7629223789349899E-14</v>
      </c>
      <c r="J129" s="6">
        <v>2.09055942852002E-14</v>
      </c>
      <c r="K129" s="6">
        <f t="shared" si="5"/>
        <v>0.84327781113738731</v>
      </c>
    </row>
    <row r="130" spans="1:11">
      <c r="A130" s="6">
        <v>0</v>
      </c>
      <c r="B130" s="6">
        <v>1E-8</v>
      </c>
      <c r="C130" s="6">
        <v>1.0000000000000001E-5</v>
      </c>
      <c r="D130" s="6">
        <v>2.4999999999999998E-12</v>
      </c>
      <c r="E130" s="6">
        <f t="shared" si="6"/>
        <v>0</v>
      </c>
      <c r="F130" s="6">
        <f t="shared" si="4"/>
        <v>0.04</v>
      </c>
      <c r="G130" s="6" t="s">
        <v>2</v>
      </c>
      <c r="H130" s="6" t="s">
        <v>107</v>
      </c>
      <c r="I130" s="6">
        <v>1.1934938880811E-14</v>
      </c>
      <c r="J130" s="6">
        <v>1.38391399380568E-14</v>
      </c>
      <c r="K130" s="6">
        <f t="shared" si="5"/>
        <v>0.86240466779229807</v>
      </c>
    </row>
    <row r="131" spans="1:11">
      <c r="A131" s="6">
        <v>0</v>
      </c>
      <c r="B131" s="6">
        <v>1E-8</v>
      </c>
      <c r="C131" s="6">
        <v>9.9999999999999995E-7</v>
      </c>
      <c r="D131" s="6">
        <v>2.4999999999999998E-12</v>
      </c>
      <c r="E131" s="6">
        <f t="shared" si="6"/>
        <v>0</v>
      </c>
      <c r="F131" s="6">
        <f t="shared" si="4"/>
        <v>4.0000000000000001E-3</v>
      </c>
      <c r="G131" s="6" t="s">
        <v>2</v>
      </c>
      <c r="H131" s="6" t="s">
        <v>107</v>
      </c>
      <c r="I131" s="6">
        <v>1.14071467911591E-14</v>
      </c>
      <c r="J131" s="6">
        <v>1.31903900486499E-14</v>
      </c>
      <c r="K131" s="6">
        <f t="shared" si="5"/>
        <v>0.86480739000790019</v>
      </c>
    </row>
    <row r="132" spans="1:11">
      <c r="A132" s="6">
        <v>0</v>
      </c>
      <c r="B132" s="6">
        <v>1E-8</v>
      </c>
      <c r="C132" s="6">
        <v>9.9999999999999995E-8</v>
      </c>
      <c r="D132" s="6">
        <v>2.4999999999999998E-12</v>
      </c>
      <c r="E132" s="6">
        <f t="shared" si="6"/>
        <v>0</v>
      </c>
      <c r="F132" s="6">
        <f t="shared" ref="F132:F195" si="7">C132/(0.00025)</f>
        <v>3.9999999999999996E-4</v>
      </c>
      <c r="G132" s="6" t="s">
        <v>2</v>
      </c>
      <c r="H132" s="6" t="s">
        <v>107</v>
      </c>
      <c r="I132" s="6">
        <v>1.13547486739383E-14</v>
      </c>
      <c r="J132" s="6">
        <v>1.3126075868455401E-14</v>
      </c>
      <c r="K132" s="6">
        <f t="shared" ref="K132:K195" si="8">I132/J132</f>
        <v>0.86505279930813472</v>
      </c>
    </row>
    <row r="133" spans="1:11">
      <c r="A133" s="6">
        <v>0</v>
      </c>
      <c r="B133" s="6">
        <v>1E-8</v>
      </c>
      <c r="C133" s="6">
        <v>1E-8</v>
      </c>
      <c r="D133" s="6">
        <v>2.4999999999999998E-12</v>
      </c>
      <c r="E133" s="6">
        <f t="shared" si="6"/>
        <v>0</v>
      </c>
      <c r="F133" s="6">
        <f t="shared" si="7"/>
        <v>4.0000000000000003E-5</v>
      </c>
      <c r="G133" s="6" t="s">
        <v>2</v>
      </c>
      <c r="H133" s="6" t="s">
        <v>107</v>
      </c>
      <c r="I133" s="6">
        <v>1.13495478380487E-14</v>
      </c>
      <c r="J133" s="6">
        <v>1.31196837644486E-14</v>
      </c>
      <c r="K133" s="6">
        <f t="shared" si="8"/>
        <v>0.86507785109908131</v>
      </c>
    </row>
    <row r="134" spans="1:11">
      <c r="A134" s="6">
        <v>0</v>
      </c>
      <c r="B134" s="6">
        <v>1E-8</v>
      </c>
      <c r="C134" s="6">
        <v>1E-4</v>
      </c>
      <c r="D134" s="6">
        <v>2.5000000000000001E-11</v>
      </c>
      <c r="E134" s="6">
        <f t="shared" si="6"/>
        <v>0</v>
      </c>
      <c r="F134" s="6">
        <f t="shared" si="7"/>
        <v>0.4</v>
      </c>
      <c r="G134" s="6" t="s">
        <v>2</v>
      </c>
      <c r="H134" s="6" t="s">
        <v>107</v>
      </c>
      <c r="I134" s="6">
        <v>1.11924895744753E-13</v>
      </c>
      <c r="J134" s="6">
        <v>1.1493499228269701E-13</v>
      </c>
      <c r="K134" s="6">
        <f t="shared" si="8"/>
        <v>0.97381044294551922</v>
      </c>
    </row>
    <row r="135" spans="1:11">
      <c r="A135" s="6">
        <v>0</v>
      </c>
      <c r="B135" s="6">
        <v>1E-8</v>
      </c>
      <c r="C135" s="6">
        <v>1.0000000000000001E-5</v>
      </c>
      <c r="D135" s="6">
        <v>2.5000000000000001E-11</v>
      </c>
      <c r="E135" s="6">
        <f t="shared" si="6"/>
        <v>0</v>
      </c>
      <c r="F135" s="6">
        <f t="shared" si="7"/>
        <v>0.04</v>
      </c>
      <c r="G135" s="6" t="s">
        <v>2</v>
      </c>
      <c r="H135" s="6" t="s">
        <v>107</v>
      </c>
      <c r="I135" s="6">
        <v>8.2878657629623606E-14</v>
      </c>
      <c r="J135" s="6">
        <v>8.4658756725185895E-14</v>
      </c>
      <c r="K135" s="6">
        <f t="shared" si="8"/>
        <v>0.9789732431183612</v>
      </c>
    </row>
    <row r="136" spans="1:11">
      <c r="A136" s="6">
        <v>0</v>
      </c>
      <c r="B136" s="6">
        <v>1E-8</v>
      </c>
      <c r="C136" s="6">
        <v>9.9999999999999995E-7</v>
      </c>
      <c r="D136" s="6">
        <v>2.5000000000000001E-11</v>
      </c>
      <c r="E136" s="6">
        <f t="shared" si="6"/>
        <v>0</v>
      </c>
      <c r="F136" s="6">
        <f t="shared" si="7"/>
        <v>4.0000000000000001E-3</v>
      </c>
      <c r="G136" s="6" t="s">
        <v>2</v>
      </c>
      <c r="H136" s="6" t="s">
        <v>107</v>
      </c>
      <c r="I136" s="6">
        <v>7.9981526587900805E-14</v>
      </c>
      <c r="J136" s="6">
        <v>8.1651636665139905E-14</v>
      </c>
      <c r="K136" s="6">
        <f t="shared" si="8"/>
        <v>0.9795459081354565</v>
      </c>
    </row>
    <row r="137" spans="1:11">
      <c r="A137" s="6">
        <v>0</v>
      </c>
      <c r="B137" s="6">
        <v>1E-8</v>
      </c>
      <c r="C137" s="6">
        <v>9.9999999999999995E-8</v>
      </c>
      <c r="D137" s="6">
        <v>2.5000000000000001E-11</v>
      </c>
      <c r="E137" s="6">
        <f t="shared" si="6"/>
        <v>0</v>
      </c>
      <c r="F137" s="6">
        <f t="shared" si="7"/>
        <v>3.9999999999999996E-4</v>
      </c>
      <c r="G137" s="6" t="s">
        <v>2</v>
      </c>
      <c r="H137" s="6" t="s">
        <v>107</v>
      </c>
      <c r="I137" s="6">
        <v>7.9692240469526502E-14</v>
      </c>
      <c r="J137" s="6">
        <v>8.1351497467123105E-14</v>
      </c>
      <c r="K137" s="6">
        <f t="shared" si="8"/>
        <v>0.97960385427118701</v>
      </c>
    </row>
    <row r="138" spans="1:11">
      <c r="A138" s="6">
        <v>0</v>
      </c>
      <c r="B138" s="6">
        <v>1E-8</v>
      </c>
      <c r="C138" s="6">
        <v>1E-8</v>
      </c>
      <c r="D138" s="6">
        <v>2.5000000000000001E-11</v>
      </c>
      <c r="E138" s="6">
        <f t="shared" si="6"/>
        <v>0</v>
      </c>
      <c r="F138" s="6">
        <f t="shared" si="7"/>
        <v>4.0000000000000003E-5</v>
      </c>
      <c r="G138" s="6" t="s">
        <v>2</v>
      </c>
      <c r="H138" s="6" t="s">
        <v>107</v>
      </c>
      <c r="I138" s="6">
        <v>7.9662633062076194E-14</v>
      </c>
      <c r="J138" s="6">
        <v>8.1320808730966499E-14</v>
      </c>
      <c r="K138" s="6">
        <f t="shared" si="8"/>
        <v>0.97960945427416934</v>
      </c>
    </row>
    <row r="139" spans="1:11">
      <c r="A139" s="6">
        <v>0</v>
      </c>
      <c r="B139" s="6">
        <v>1E-8</v>
      </c>
      <c r="C139" s="6">
        <v>1E-4</v>
      </c>
      <c r="D139" s="6">
        <v>2.5000000000000002E-10</v>
      </c>
      <c r="E139" s="6">
        <f t="shared" si="6"/>
        <v>0</v>
      </c>
      <c r="F139" s="6">
        <f t="shared" si="7"/>
        <v>0.4</v>
      </c>
      <c r="G139" s="6" t="s">
        <v>2</v>
      </c>
      <c r="H139" s="6" t="s">
        <v>107</v>
      </c>
      <c r="I139" s="6">
        <v>9.6492787310078301E-13</v>
      </c>
      <c r="J139" s="6">
        <v>9.6756066221266091E-13</v>
      </c>
      <c r="K139" s="6">
        <f t="shared" si="8"/>
        <v>0.99727894155405494</v>
      </c>
    </row>
    <row r="140" spans="1:11">
      <c r="A140" s="6">
        <v>0</v>
      </c>
      <c r="B140" s="6">
        <v>1E-8</v>
      </c>
      <c r="C140" s="6">
        <v>1.0000000000000001E-5</v>
      </c>
      <c r="D140" s="6">
        <v>2.5000000000000002E-10</v>
      </c>
      <c r="E140" s="6">
        <f t="shared" si="6"/>
        <v>0</v>
      </c>
      <c r="F140" s="6">
        <f t="shared" si="7"/>
        <v>0.04</v>
      </c>
      <c r="G140" s="6" t="s">
        <v>2</v>
      </c>
      <c r="H140" s="6" t="s">
        <v>107</v>
      </c>
      <c r="I140" s="6">
        <v>7.4017075785249603E-13</v>
      </c>
      <c r="J140" s="6">
        <v>7.4177909281306304E-13</v>
      </c>
      <c r="K140" s="6">
        <f t="shared" si="8"/>
        <v>0.99783178715044707</v>
      </c>
    </row>
    <row r="141" spans="1:11">
      <c r="A141" s="6">
        <v>0</v>
      </c>
      <c r="B141" s="6">
        <v>1E-8</v>
      </c>
      <c r="C141" s="6">
        <v>9.9999999999999995E-7</v>
      </c>
      <c r="D141" s="6">
        <v>2.5000000000000002E-10</v>
      </c>
      <c r="E141" s="6">
        <f t="shared" si="6"/>
        <v>0</v>
      </c>
      <c r="F141" s="6">
        <f t="shared" si="7"/>
        <v>4.0000000000000001E-3</v>
      </c>
      <c r="G141" s="6" t="s">
        <v>2</v>
      </c>
      <c r="H141" s="6" t="s">
        <v>107</v>
      </c>
      <c r="I141" s="6">
        <v>7.1689795412132101E-13</v>
      </c>
      <c r="J141" s="6">
        <v>7.18411917821352E-13</v>
      </c>
      <c r="K141" s="6">
        <f t="shared" si="8"/>
        <v>0.99789262446449634</v>
      </c>
    </row>
    <row r="142" spans="1:11">
      <c r="A142" s="6">
        <v>0</v>
      </c>
      <c r="B142" s="6">
        <v>1E-8</v>
      </c>
      <c r="C142" s="6">
        <v>9.9999999999999995E-8</v>
      </c>
      <c r="D142" s="6">
        <v>2.5000000000000002E-10</v>
      </c>
      <c r="E142" s="6">
        <f t="shared" si="6"/>
        <v>0</v>
      </c>
      <c r="F142" s="6">
        <f t="shared" si="7"/>
        <v>3.9999999999999996E-4</v>
      </c>
      <c r="G142" s="6" t="s">
        <v>2</v>
      </c>
      <c r="H142" s="6" t="s">
        <v>107</v>
      </c>
      <c r="I142" s="6">
        <v>7.1456503877829002E-13</v>
      </c>
      <c r="J142" s="6">
        <v>7.16069662707038E-13</v>
      </c>
      <c r="K142" s="6">
        <f t="shared" si="8"/>
        <v>0.99789877436915864</v>
      </c>
    </row>
    <row r="143" spans="1:11">
      <c r="A143" s="6">
        <v>0</v>
      </c>
      <c r="B143" s="6">
        <v>1E-8</v>
      </c>
      <c r="C143" s="6">
        <v>1E-8</v>
      </c>
      <c r="D143" s="6">
        <v>2.5000000000000002E-10</v>
      </c>
      <c r="E143" s="6">
        <f t="shared" si="6"/>
        <v>0</v>
      </c>
      <c r="F143" s="6">
        <f t="shared" si="7"/>
        <v>4.0000000000000003E-5</v>
      </c>
      <c r="G143" s="6" t="s">
        <v>2</v>
      </c>
      <c r="H143" s="6" t="s">
        <v>107</v>
      </c>
      <c r="I143" s="6">
        <v>7.1432614580463601E-13</v>
      </c>
      <c r="J143" s="6">
        <v>7.1582984023569803E-13</v>
      </c>
      <c r="K143" s="6">
        <f t="shared" si="8"/>
        <v>0.99789936889112241</v>
      </c>
    </row>
    <row r="144" spans="1:11">
      <c r="A144" s="6">
        <v>0</v>
      </c>
      <c r="B144" s="6">
        <v>1E-8</v>
      </c>
      <c r="C144" s="6">
        <v>1E-4</v>
      </c>
      <c r="D144" s="6">
        <v>2.5000000000000001E-9</v>
      </c>
      <c r="E144" s="6">
        <f t="shared" si="6"/>
        <v>0</v>
      </c>
      <c r="F144" s="6">
        <f t="shared" si="7"/>
        <v>0.4</v>
      </c>
      <c r="G144" s="6" t="s">
        <v>2</v>
      </c>
      <c r="H144" s="6" t="s">
        <v>107</v>
      </c>
      <c r="I144" s="6">
        <v>9.4516023684335095E-12</v>
      </c>
      <c r="J144" s="6">
        <v>9.4541830255756197E-12</v>
      </c>
      <c r="K144" s="6">
        <f t="shared" si="8"/>
        <v>0.99972703541542096</v>
      </c>
    </row>
    <row r="145" spans="1:11">
      <c r="A145" s="6">
        <v>0</v>
      </c>
      <c r="B145" s="6">
        <v>1E-8</v>
      </c>
      <c r="C145" s="6">
        <v>1.0000000000000001E-5</v>
      </c>
      <c r="D145" s="6">
        <v>2.5000000000000001E-9</v>
      </c>
      <c r="E145" s="6">
        <f t="shared" si="6"/>
        <v>0</v>
      </c>
      <c r="F145" s="6">
        <f t="shared" si="7"/>
        <v>0.04</v>
      </c>
      <c r="G145" s="6" t="s">
        <v>2</v>
      </c>
      <c r="H145" s="6" t="s">
        <v>107</v>
      </c>
      <c r="I145" s="6">
        <v>7.2845181775139694E-12</v>
      </c>
      <c r="J145" s="6">
        <v>7.2861019557808197E-12</v>
      </c>
      <c r="K145" s="6">
        <f t="shared" si="8"/>
        <v>0.9997826302354178</v>
      </c>
    </row>
    <row r="146" spans="1:11">
      <c r="A146" s="6">
        <v>0</v>
      </c>
      <c r="B146" s="6">
        <v>1E-8</v>
      </c>
      <c r="C146" s="6">
        <v>9.9999999999999995E-7</v>
      </c>
      <c r="D146" s="6">
        <v>2.5000000000000001E-9</v>
      </c>
      <c r="E146" s="6">
        <f t="shared" si="6"/>
        <v>0</v>
      </c>
      <c r="F146" s="6">
        <f t="shared" si="7"/>
        <v>4.0000000000000001E-3</v>
      </c>
      <c r="G146" s="6" t="s">
        <v>2</v>
      </c>
      <c r="H146" s="6" t="s">
        <v>107</v>
      </c>
      <c r="I146" s="6">
        <v>7.0589655509395197E-12</v>
      </c>
      <c r="J146" s="6">
        <v>7.0604571127343097E-12</v>
      </c>
      <c r="K146" s="6">
        <f t="shared" si="8"/>
        <v>0.99978874430210762</v>
      </c>
    </row>
    <row r="147" spans="1:11">
      <c r="A147" s="6">
        <v>0</v>
      </c>
      <c r="B147" s="6">
        <v>1E-8</v>
      </c>
      <c r="C147" s="6">
        <v>9.9999999999999995E-8</v>
      </c>
      <c r="D147" s="6">
        <v>2.5000000000000001E-9</v>
      </c>
      <c r="E147" s="6">
        <f t="shared" si="6"/>
        <v>0</v>
      </c>
      <c r="F147" s="6">
        <f t="shared" si="7"/>
        <v>3.9999999999999996E-4</v>
      </c>
      <c r="G147" s="6" t="s">
        <v>2</v>
      </c>
      <c r="H147" s="6" t="s">
        <v>107</v>
      </c>
      <c r="I147" s="6">
        <v>7.0363433175162496E-12</v>
      </c>
      <c r="J147" s="6">
        <v>7.0378257489053897E-12</v>
      </c>
      <c r="K147" s="6">
        <f t="shared" si="8"/>
        <v>0.9997893623056282</v>
      </c>
    </row>
    <row r="148" spans="1:11">
      <c r="A148" s="6">
        <v>0</v>
      </c>
      <c r="B148" s="6">
        <v>1E-8</v>
      </c>
      <c r="C148" s="6">
        <v>1E-8</v>
      </c>
      <c r="D148" s="6">
        <v>2.5000000000000001E-9</v>
      </c>
      <c r="E148" s="6">
        <f t="shared" si="6"/>
        <v>0</v>
      </c>
      <c r="F148" s="6">
        <f t="shared" si="7"/>
        <v>4.0000000000000003E-5</v>
      </c>
      <c r="G148" s="6" t="s">
        <v>2</v>
      </c>
      <c r="H148" s="6" t="s">
        <v>107</v>
      </c>
      <c r="I148" s="6">
        <v>7.0340268023647303E-12</v>
      </c>
      <c r="J148" s="6">
        <v>7.0355083252375802E-12</v>
      </c>
      <c r="K148" s="6">
        <f t="shared" si="8"/>
        <v>0.99978942205674959</v>
      </c>
    </row>
    <row r="149" spans="1:11">
      <c r="A149" s="6">
        <v>0</v>
      </c>
      <c r="B149" s="6">
        <v>1E-8</v>
      </c>
      <c r="C149" s="6">
        <v>1E-4</v>
      </c>
      <c r="D149" s="6">
        <v>2.4999999999999999E-8</v>
      </c>
      <c r="E149" s="6">
        <f t="shared" si="6"/>
        <v>0</v>
      </c>
      <c r="F149" s="6">
        <f t="shared" si="7"/>
        <v>0.4</v>
      </c>
      <c r="G149" s="6" t="s">
        <v>2</v>
      </c>
      <c r="H149" s="6" t="s">
        <v>107</v>
      </c>
      <c r="I149" s="6">
        <v>9.4313372495423598E-11</v>
      </c>
      <c r="J149" s="6">
        <v>9.4315947779555699E-11</v>
      </c>
      <c r="K149" s="6">
        <f t="shared" si="8"/>
        <v>0.99997269513594755</v>
      </c>
    </row>
    <row r="150" spans="1:11">
      <c r="A150" s="6">
        <v>0</v>
      </c>
      <c r="B150" s="6">
        <v>1E-8</v>
      </c>
      <c r="C150" s="6">
        <v>1.0000000000000001E-5</v>
      </c>
      <c r="D150" s="6">
        <v>2.4999999999999999E-8</v>
      </c>
      <c r="E150" s="6">
        <f t="shared" si="6"/>
        <v>0</v>
      </c>
      <c r="F150" s="6">
        <f t="shared" si="7"/>
        <v>0.04</v>
      </c>
      <c r="G150" s="6" t="s">
        <v>2</v>
      </c>
      <c r="H150" s="6" t="s">
        <v>107</v>
      </c>
      <c r="I150" s="6">
        <v>7.2724498120833595E-11</v>
      </c>
      <c r="J150" s="6">
        <v>7.2726079356270602E-11</v>
      </c>
      <c r="K150" s="6">
        <f t="shared" si="8"/>
        <v>0.99997825765597426</v>
      </c>
    </row>
    <row r="151" spans="1:11">
      <c r="A151" s="6">
        <v>0</v>
      </c>
      <c r="B151" s="6">
        <v>1E-8</v>
      </c>
      <c r="C151" s="6">
        <v>9.9999999999999995E-7</v>
      </c>
      <c r="D151" s="6">
        <v>2.4999999999999999E-8</v>
      </c>
      <c r="E151" s="6">
        <f t="shared" si="6"/>
        <v>0</v>
      </c>
      <c r="F151" s="6">
        <f t="shared" si="7"/>
        <v>4.0000000000000001E-3</v>
      </c>
      <c r="G151" s="6" t="s">
        <v>2</v>
      </c>
      <c r="H151" s="6" t="s">
        <v>107</v>
      </c>
      <c r="I151" s="6">
        <v>7.0476307429095994E-11</v>
      </c>
      <c r="J151" s="6">
        <v>7.0477796670071801E-11</v>
      </c>
      <c r="K151" s="6">
        <f t="shared" si="8"/>
        <v>0.99997886935962577</v>
      </c>
    </row>
    <row r="152" spans="1:11">
      <c r="A152" s="6">
        <v>0</v>
      </c>
      <c r="B152" s="6">
        <v>1E-8</v>
      </c>
      <c r="C152" s="6">
        <v>9.9999999999999995E-8</v>
      </c>
      <c r="D152" s="6">
        <v>2.4999999999999999E-8</v>
      </c>
      <c r="E152" s="6">
        <f t="shared" si="6"/>
        <v>0</v>
      </c>
      <c r="F152" s="6">
        <f t="shared" si="7"/>
        <v>3.9999999999999996E-4</v>
      </c>
      <c r="G152" s="6" t="s">
        <v>2</v>
      </c>
      <c r="H152" s="6" t="s">
        <v>107</v>
      </c>
      <c r="I152" s="6">
        <v>7.0250808065773994E-11</v>
      </c>
      <c r="J152" s="6">
        <v>7.0252288197917701E-11</v>
      </c>
      <c r="K152" s="6">
        <f t="shared" si="8"/>
        <v>0.99997893118955017</v>
      </c>
    </row>
    <row r="153" spans="1:11">
      <c r="A153" s="6">
        <v>0</v>
      </c>
      <c r="B153" s="6">
        <v>1E-8</v>
      </c>
      <c r="C153" s="6">
        <v>1E-8</v>
      </c>
      <c r="D153" s="6">
        <v>2.4999999999999999E-8</v>
      </c>
      <c r="E153" s="6">
        <f t="shared" si="6"/>
        <v>0</v>
      </c>
      <c r="F153" s="6">
        <f t="shared" si="7"/>
        <v>4.0000000000000003E-5</v>
      </c>
      <c r="G153" s="6" t="s">
        <v>2</v>
      </c>
      <c r="H153" s="6" t="s">
        <v>107</v>
      </c>
      <c r="I153" s="6">
        <v>7.0227716998705701E-11</v>
      </c>
      <c r="J153" s="6">
        <v>7.0229196224496405E-11</v>
      </c>
      <c r="K153" s="6">
        <f t="shared" si="8"/>
        <v>0.99997893716758524</v>
      </c>
    </row>
    <row r="154" spans="1:11">
      <c r="A154" s="6">
        <v>0</v>
      </c>
      <c r="B154" s="6">
        <v>9.9999999999999995E-8</v>
      </c>
      <c r="C154" s="6">
        <v>1E-4</v>
      </c>
      <c r="D154" s="6">
        <v>2.4999999999999999E-17</v>
      </c>
      <c r="E154" s="6">
        <f t="shared" si="6"/>
        <v>0</v>
      </c>
      <c r="F154" s="6">
        <f t="shared" si="7"/>
        <v>0.4</v>
      </c>
      <c r="G154" s="6" t="s">
        <v>2</v>
      </c>
      <c r="H154" s="6" t="s">
        <v>107</v>
      </c>
      <c r="I154" s="6">
        <v>3.7334708020116598E-14</v>
      </c>
      <c r="J154" s="6">
        <v>3.8608955184135399E-14</v>
      </c>
      <c r="K154" s="6">
        <f t="shared" si="8"/>
        <v>0.96699607233758056</v>
      </c>
    </row>
    <row r="155" spans="1:11">
      <c r="A155" s="6">
        <v>0</v>
      </c>
      <c r="B155" s="6">
        <v>9.9999999999999995E-8</v>
      </c>
      <c r="C155" s="6">
        <v>1.0000000000000001E-5</v>
      </c>
      <c r="D155" s="6">
        <v>2.4999999999999999E-17</v>
      </c>
      <c r="E155" s="6">
        <f t="shared" si="6"/>
        <v>0</v>
      </c>
      <c r="F155" s="6">
        <f t="shared" si="7"/>
        <v>0.04</v>
      </c>
      <c r="G155" s="6" t="s">
        <v>2</v>
      </c>
      <c r="H155" s="6" t="s">
        <v>107</v>
      </c>
      <c r="I155" s="6">
        <v>2.0611139163002701E-14</v>
      </c>
      <c r="J155" s="6">
        <v>2.1329221560380799E-14</v>
      </c>
      <c r="K155" s="6">
        <f t="shared" si="8"/>
        <v>0.96633339874381807</v>
      </c>
    </row>
    <row r="156" spans="1:11">
      <c r="A156" s="6">
        <v>0</v>
      </c>
      <c r="B156" s="6">
        <v>9.9999999999999995E-8</v>
      </c>
      <c r="C156" s="6">
        <v>9.9999999999999995E-7</v>
      </c>
      <c r="D156" s="6">
        <v>2.4999999999999999E-17</v>
      </c>
      <c r="E156" s="6">
        <f t="shared" si="6"/>
        <v>0</v>
      </c>
      <c r="F156" s="6">
        <f t="shared" si="7"/>
        <v>4.0000000000000001E-3</v>
      </c>
      <c r="G156" s="6" t="s">
        <v>2</v>
      </c>
      <c r="H156" s="6" t="s">
        <v>107</v>
      </c>
      <c r="I156" s="6">
        <v>1.9209126872521501E-14</v>
      </c>
      <c r="J156" s="6">
        <v>1.9881138510884699E-14</v>
      </c>
      <c r="K156" s="6">
        <f t="shared" si="8"/>
        <v>0.96619853344941586</v>
      </c>
    </row>
    <row r="157" spans="1:11">
      <c r="A157" s="6">
        <v>0</v>
      </c>
      <c r="B157" s="6">
        <v>9.9999999999999995E-8</v>
      </c>
      <c r="C157" s="6">
        <v>9.9999999999999995E-8</v>
      </c>
      <c r="D157" s="6">
        <v>2.4999999999999999E-17</v>
      </c>
      <c r="E157" s="6">
        <f t="shared" si="6"/>
        <v>0</v>
      </c>
      <c r="F157" s="6">
        <f t="shared" si="7"/>
        <v>3.9999999999999996E-4</v>
      </c>
      <c r="G157" s="6" t="s">
        <v>2</v>
      </c>
      <c r="H157" s="6" t="s">
        <v>107</v>
      </c>
      <c r="I157" s="6">
        <v>1.9071592451293101E-14</v>
      </c>
      <c r="J157" s="6">
        <v>1.9739165796503798E-14</v>
      </c>
      <c r="K157" s="6">
        <f t="shared" si="8"/>
        <v>0.96618026556477177</v>
      </c>
    </row>
    <row r="158" spans="1:11">
      <c r="A158" s="6">
        <v>0</v>
      </c>
      <c r="B158" s="6">
        <v>9.9999999999999995E-8</v>
      </c>
      <c r="C158" s="6">
        <v>1E-8</v>
      </c>
      <c r="D158" s="6">
        <v>2.4999999999999999E-17</v>
      </c>
      <c r="E158" s="6">
        <f t="shared" si="6"/>
        <v>0</v>
      </c>
      <c r="F158" s="6">
        <f t="shared" si="7"/>
        <v>4.0000000000000003E-5</v>
      </c>
      <c r="G158" s="6" t="s">
        <v>2</v>
      </c>
      <c r="H158" s="6" t="s">
        <v>107</v>
      </c>
      <c r="I158" s="6">
        <v>1.9058821865312499E-14</v>
      </c>
      <c r="J158" s="6">
        <v>1.97249930147926E-14</v>
      </c>
      <c r="K158" s="6">
        <f t="shared" si="8"/>
        <v>0.96622705270513853</v>
      </c>
    </row>
    <row r="159" spans="1:11">
      <c r="A159" s="6">
        <v>0</v>
      </c>
      <c r="B159" s="6">
        <v>9.9999999999999995E-8</v>
      </c>
      <c r="C159" s="6">
        <v>1E-4</v>
      </c>
      <c r="D159" s="6">
        <v>2.5000000000000002E-16</v>
      </c>
      <c r="E159" s="6">
        <f t="shared" si="6"/>
        <v>0</v>
      </c>
      <c r="F159" s="6">
        <f t="shared" si="7"/>
        <v>0.4</v>
      </c>
      <c r="G159" s="6" t="s">
        <v>2</v>
      </c>
      <c r="H159" s="6" t="s">
        <v>107</v>
      </c>
      <c r="I159" s="6">
        <v>3.85224935120499E-14</v>
      </c>
      <c r="J159" s="6">
        <v>3.88906174170501E-14</v>
      </c>
      <c r="K159" s="6">
        <f t="shared" si="8"/>
        <v>0.99053437745529826</v>
      </c>
    </row>
    <row r="160" spans="1:11">
      <c r="A160" s="6">
        <v>0</v>
      </c>
      <c r="B160" s="6">
        <v>9.9999999999999995E-8</v>
      </c>
      <c r="C160" s="6">
        <v>1.0000000000000001E-5</v>
      </c>
      <c r="D160" s="6">
        <v>2.5000000000000002E-16</v>
      </c>
      <c r="E160" s="6">
        <f t="shared" si="6"/>
        <v>0</v>
      </c>
      <c r="F160" s="6">
        <f t="shared" si="7"/>
        <v>0.04</v>
      </c>
      <c r="G160" s="6" t="s">
        <v>2</v>
      </c>
      <c r="H160" s="6" t="s">
        <v>107</v>
      </c>
      <c r="I160" s="6">
        <v>2.1261326260936801E-14</v>
      </c>
      <c r="J160" s="6">
        <v>2.1535551482603299E-14</v>
      </c>
      <c r="K160" s="6">
        <f t="shared" si="8"/>
        <v>0.98726639427422969</v>
      </c>
    </row>
    <row r="161" spans="1:11">
      <c r="A161" s="6">
        <v>0</v>
      </c>
      <c r="B161" s="6">
        <v>9.9999999999999995E-8</v>
      </c>
      <c r="C161" s="6">
        <v>9.9999999999999995E-7</v>
      </c>
      <c r="D161" s="6">
        <v>2.5000000000000002E-16</v>
      </c>
      <c r="E161" s="6">
        <f t="shared" si="6"/>
        <v>0</v>
      </c>
      <c r="F161" s="6">
        <f t="shared" si="7"/>
        <v>4.0000000000000001E-3</v>
      </c>
      <c r="G161" s="6" t="s">
        <v>2</v>
      </c>
      <c r="H161" s="6" t="s">
        <v>107</v>
      </c>
      <c r="I161" s="6">
        <v>1.9815520153175599E-14</v>
      </c>
      <c r="J161" s="6">
        <v>2.0080617485748301E-14</v>
      </c>
      <c r="K161" s="6">
        <f t="shared" si="8"/>
        <v>0.98679834757268559</v>
      </c>
    </row>
    <row r="162" spans="1:11">
      <c r="A162" s="6">
        <v>0</v>
      </c>
      <c r="B162" s="6">
        <v>9.9999999999999995E-8</v>
      </c>
      <c r="C162" s="6">
        <v>9.9999999999999995E-8</v>
      </c>
      <c r="D162" s="6">
        <v>2.5000000000000002E-16</v>
      </c>
      <c r="E162" s="6">
        <f t="shared" si="6"/>
        <v>0</v>
      </c>
      <c r="F162" s="6">
        <f t="shared" si="7"/>
        <v>3.9999999999999996E-4</v>
      </c>
      <c r="G162" s="6" t="s">
        <v>2</v>
      </c>
      <c r="H162" s="6" t="s">
        <v>107</v>
      </c>
      <c r="I162" s="6">
        <v>1.96738704340797E-14</v>
      </c>
      <c r="J162" s="6">
        <v>1.9937933273439099E-14</v>
      </c>
      <c r="K162" s="6">
        <f t="shared" si="8"/>
        <v>0.98675575669063065</v>
      </c>
    </row>
    <row r="163" spans="1:11">
      <c r="A163" s="6">
        <v>0</v>
      </c>
      <c r="B163" s="6">
        <v>9.9999999999999995E-8</v>
      </c>
      <c r="C163" s="6">
        <v>1E-8</v>
      </c>
      <c r="D163" s="6">
        <v>2.5000000000000002E-16</v>
      </c>
      <c r="E163" s="6">
        <f t="shared" si="6"/>
        <v>0</v>
      </c>
      <c r="F163" s="6">
        <f t="shared" si="7"/>
        <v>4.0000000000000003E-5</v>
      </c>
      <c r="G163" s="6" t="s">
        <v>2</v>
      </c>
      <c r="H163" s="6" t="s">
        <v>107</v>
      </c>
      <c r="I163" s="6">
        <v>1.9659695363487099E-14</v>
      </c>
      <c r="J163" s="6">
        <v>1.9923532423768701E-14</v>
      </c>
      <c r="K163" s="6">
        <f t="shared" si="8"/>
        <v>0.9867575159530021</v>
      </c>
    </row>
    <row r="164" spans="1:11">
      <c r="A164" s="6">
        <v>0</v>
      </c>
      <c r="B164" s="6">
        <v>9.9999999999999995E-8</v>
      </c>
      <c r="C164" s="6">
        <v>1E-4</v>
      </c>
      <c r="D164" s="6">
        <v>2.5E-15</v>
      </c>
      <c r="E164" s="6">
        <f t="shared" si="6"/>
        <v>0</v>
      </c>
      <c r="F164" s="6">
        <f t="shared" si="7"/>
        <v>0.4</v>
      </c>
      <c r="G164" s="6" t="s">
        <v>2</v>
      </c>
      <c r="H164" s="6" t="s">
        <v>107</v>
      </c>
      <c r="I164" s="6">
        <v>3.86915488280044E-14</v>
      </c>
      <c r="J164" s="6">
        <v>3.9908087349776098E-14</v>
      </c>
      <c r="K164" s="6">
        <f t="shared" si="8"/>
        <v>0.96951649145424346</v>
      </c>
    </row>
    <row r="165" spans="1:11">
      <c r="A165" s="6">
        <v>0</v>
      </c>
      <c r="B165" s="6">
        <v>9.9999999999999995E-8</v>
      </c>
      <c r="C165" s="6">
        <v>1.0000000000000001E-5</v>
      </c>
      <c r="D165" s="6">
        <v>2.5E-15</v>
      </c>
      <c r="E165" s="6">
        <f t="shared" si="6"/>
        <v>0</v>
      </c>
      <c r="F165" s="6">
        <f t="shared" si="7"/>
        <v>0.04</v>
      </c>
      <c r="G165" s="6" t="s">
        <v>2</v>
      </c>
      <c r="H165" s="6" t="s">
        <v>107</v>
      </c>
      <c r="I165" s="6">
        <v>2.1374718991592801E-14</v>
      </c>
      <c r="J165" s="6">
        <v>2.2285178825195099E-14</v>
      </c>
      <c r="K165" s="6">
        <f t="shared" si="8"/>
        <v>0.95914505148269424</v>
      </c>
    </row>
    <row r="166" spans="1:11">
      <c r="A166" s="6">
        <v>0</v>
      </c>
      <c r="B166" s="6">
        <v>9.9999999999999995E-8</v>
      </c>
      <c r="C166" s="6">
        <v>9.9999999999999995E-7</v>
      </c>
      <c r="D166" s="6">
        <v>2.5E-15</v>
      </c>
      <c r="E166" s="6">
        <f t="shared" si="6"/>
        <v>0</v>
      </c>
      <c r="F166" s="6">
        <f t="shared" si="7"/>
        <v>4.0000000000000001E-3</v>
      </c>
      <c r="G166" s="6" t="s">
        <v>2</v>
      </c>
      <c r="H166" s="6" t="s">
        <v>107</v>
      </c>
      <c r="I166" s="6">
        <v>1.9922500777337301E-14</v>
      </c>
      <c r="J166" s="6">
        <v>2.0803558020161001E-14</v>
      </c>
      <c r="K166" s="6">
        <f t="shared" si="8"/>
        <v>0.95764872326311412</v>
      </c>
    </row>
    <row r="167" spans="1:11">
      <c r="A167" s="6">
        <v>0</v>
      </c>
      <c r="B167" s="6">
        <v>9.9999999999999995E-8</v>
      </c>
      <c r="C167" s="6">
        <v>9.9999999999999995E-8</v>
      </c>
      <c r="D167" s="6">
        <v>2.5E-15</v>
      </c>
      <c r="E167" s="6">
        <f t="shared" si="6"/>
        <v>0</v>
      </c>
      <c r="F167" s="6">
        <f t="shared" si="7"/>
        <v>3.9999999999999996E-4</v>
      </c>
      <c r="G167" s="6" t="s">
        <v>2</v>
      </c>
      <c r="H167" s="6" t="s">
        <v>107</v>
      </c>
      <c r="I167" s="6">
        <v>1.9781386022215401E-14</v>
      </c>
      <c r="J167" s="6">
        <v>2.0660245713447599E-14</v>
      </c>
      <c r="K167" s="6">
        <f t="shared" si="8"/>
        <v>0.95746131467061135</v>
      </c>
    </row>
    <row r="168" spans="1:11">
      <c r="A168" s="6">
        <v>0</v>
      </c>
      <c r="B168" s="6">
        <v>9.9999999999999995E-8</v>
      </c>
      <c r="C168" s="6">
        <v>1E-8</v>
      </c>
      <c r="D168" s="6">
        <v>2.5E-15</v>
      </c>
      <c r="E168" s="6">
        <f t="shared" si="6"/>
        <v>0</v>
      </c>
      <c r="F168" s="6">
        <f t="shared" si="7"/>
        <v>4.0000000000000003E-5</v>
      </c>
      <c r="G168" s="6" t="s">
        <v>2</v>
      </c>
      <c r="H168" s="6" t="s">
        <v>107</v>
      </c>
      <c r="I168" s="6">
        <v>1.9767288160089299E-14</v>
      </c>
      <c r="J168" s="6">
        <v>2.0643620876550001E-14</v>
      </c>
      <c r="K168" s="6">
        <f t="shared" si="8"/>
        <v>0.95754946665116447</v>
      </c>
    </row>
    <row r="169" spans="1:11">
      <c r="A169" s="6">
        <v>0</v>
      </c>
      <c r="B169" s="6">
        <v>9.9999999999999995E-8</v>
      </c>
      <c r="C169" s="6">
        <v>1E-4</v>
      </c>
      <c r="D169" s="6">
        <v>2.5000000000000001E-14</v>
      </c>
      <c r="E169" s="6">
        <f t="shared" si="6"/>
        <v>0</v>
      </c>
      <c r="F169" s="6">
        <f t="shared" si="7"/>
        <v>0.4</v>
      </c>
      <c r="G169" s="6" t="s">
        <v>2</v>
      </c>
      <c r="H169" s="6" t="s">
        <v>107</v>
      </c>
      <c r="I169" s="6">
        <v>3.94568824692054E-14</v>
      </c>
      <c r="J169" s="6">
        <v>4.2850757018171497E-14</v>
      </c>
      <c r="K169" s="6">
        <f t="shared" si="8"/>
        <v>0.92079779249811444</v>
      </c>
    </row>
    <row r="170" spans="1:11">
      <c r="A170" s="6">
        <v>0</v>
      </c>
      <c r="B170" s="6">
        <v>9.9999999999999995E-8</v>
      </c>
      <c r="C170" s="6">
        <v>1.0000000000000001E-5</v>
      </c>
      <c r="D170" s="6">
        <v>2.5000000000000001E-14</v>
      </c>
      <c r="E170" s="6">
        <f t="shared" si="6"/>
        <v>0</v>
      </c>
      <c r="F170" s="6">
        <f t="shared" si="7"/>
        <v>0.04</v>
      </c>
      <c r="G170" s="6" t="s">
        <v>2</v>
      </c>
      <c r="H170" s="6" t="s">
        <v>107</v>
      </c>
      <c r="I170" s="6">
        <v>2.1890696778419599E-14</v>
      </c>
      <c r="J170" s="6">
        <v>2.4454174599184701E-14</v>
      </c>
      <c r="K170" s="6">
        <f t="shared" si="8"/>
        <v>0.89517217968785712</v>
      </c>
    </row>
    <row r="171" spans="1:11">
      <c r="A171" s="6">
        <v>0</v>
      </c>
      <c r="B171" s="6">
        <v>9.9999999999999995E-8</v>
      </c>
      <c r="C171" s="6">
        <v>9.9999999999999995E-7</v>
      </c>
      <c r="D171" s="6">
        <v>2.5000000000000001E-14</v>
      </c>
      <c r="E171" s="6">
        <f t="shared" si="6"/>
        <v>0</v>
      </c>
      <c r="F171" s="6">
        <f t="shared" si="7"/>
        <v>4.0000000000000001E-3</v>
      </c>
      <c r="G171" s="6" t="s">
        <v>2</v>
      </c>
      <c r="H171" s="6" t="s">
        <v>107</v>
      </c>
      <c r="I171" s="6">
        <v>2.0416001443477299E-14</v>
      </c>
      <c r="J171" s="6">
        <v>2.2888591051841199E-14</v>
      </c>
      <c r="K171" s="6">
        <f t="shared" si="8"/>
        <v>0.89197283472959776</v>
      </c>
    </row>
    <row r="172" spans="1:11">
      <c r="A172" s="6">
        <v>0</v>
      </c>
      <c r="B172" s="6">
        <v>9.9999999999999995E-8</v>
      </c>
      <c r="C172" s="6">
        <v>9.9999999999999995E-8</v>
      </c>
      <c r="D172" s="6">
        <v>2.5000000000000001E-14</v>
      </c>
      <c r="E172" s="6">
        <f t="shared" si="6"/>
        <v>0</v>
      </c>
      <c r="F172" s="6">
        <f t="shared" si="7"/>
        <v>3.9999999999999996E-4</v>
      </c>
      <c r="G172" s="6" t="s">
        <v>2</v>
      </c>
      <c r="H172" s="6" t="s">
        <v>107</v>
      </c>
      <c r="I172" s="6">
        <v>2.02715465330137E-14</v>
      </c>
      <c r="J172" s="6">
        <v>2.27403598882973E-14</v>
      </c>
      <c r="K172" s="6">
        <f t="shared" si="8"/>
        <v>0.89143472806012602</v>
      </c>
    </row>
    <row r="173" spans="1:11">
      <c r="A173" s="6">
        <v>0</v>
      </c>
      <c r="B173" s="6">
        <v>9.9999999999999995E-8</v>
      </c>
      <c r="C173" s="6">
        <v>1E-8</v>
      </c>
      <c r="D173" s="6">
        <v>2.5000000000000001E-14</v>
      </c>
      <c r="E173" s="6">
        <f t="shared" si="6"/>
        <v>0</v>
      </c>
      <c r="F173" s="6">
        <f t="shared" si="7"/>
        <v>4.0000000000000003E-5</v>
      </c>
      <c r="G173" s="6" t="s">
        <v>2</v>
      </c>
      <c r="H173" s="6" t="s">
        <v>107</v>
      </c>
      <c r="I173" s="6">
        <v>2.0256504576730198E-14</v>
      </c>
      <c r="J173" s="6">
        <v>2.2724381571109799E-14</v>
      </c>
      <c r="K173" s="6">
        <f t="shared" si="8"/>
        <v>0.89139959709543481</v>
      </c>
    </row>
    <row r="174" spans="1:11">
      <c r="A174" s="6">
        <v>0</v>
      </c>
      <c r="B174" s="6">
        <v>9.9999999999999995E-8</v>
      </c>
      <c r="C174" s="6">
        <v>1E-4</v>
      </c>
      <c r="D174" s="6">
        <v>2.4999999999999999E-13</v>
      </c>
      <c r="E174" s="6">
        <f t="shared" si="6"/>
        <v>0</v>
      </c>
      <c r="F174" s="6">
        <f t="shared" si="7"/>
        <v>0.4</v>
      </c>
      <c r="G174" s="6" t="s">
        <v>2</v>
      </c>
      <c r="H174" s="6" t="s">
        <v>107</v>
      </c>
      <c r="I174" s="6">
        <v>4.3101205123576201E-14</v>
      </c>
      <c r="J174" s="6">
        <v>5.30330194156696E-14</v>
      </c>
      <c r="K174" s="6">
        <f t="shared" si="8"/>
        <v>0.81272395195437697</v>
      </c>
    </row>
    <row r="175" spans="1:11">
      <c r="A175" s="6">
        <v>0</v>
      </c>
      <c r="B175" s="6">
        <v>9.9999999999999995E-8</v>
      </c>
      <c r="C175" s="6">
        <v>1.0000000000000001E-5</v>
      </c>
      <c r="D175" s="6">
        <v>2.4999999999999999E-13</v>
      </c>
      <c r="E175" s="6">
        <f t="shared" si="6"/>
        <v>0</v>
      </c>
      <c r="F175" s="6">
        <f t="shared" si="7"/>
        <v>0.04</v>
      </c>
      <c r="G175" s="6" t="s">
        <v>2</v>
      </c>
      <c r="H175" s="6" t="s">
        <v>107</v>
      </c>
      <c r="I175" s="6">
        <v>2.4356065451251098E-14</v>
      </c>
      <c r="J175" s="6">
        <v>3.17892496940665E-14</v>
      </c>
      <c r="K175" s="6">
        <f t="shared" si="8"/>
        <v>0.76617302030243217</v>
      </c>
    </row>
    <row r="176" spans="1:11">
      <c r="A176" s="6">
        <v>0</v>
      </c>
      <c r="B176" s="6">
        <v>9.9999999999999995E-8</v>
      </c>
      <c r="C176" s="6">
        <v>9.9999999999999995E-7</v>
      </c>
      <c r="D176" s="6">
        <v>2.4999999999999999E-13</v>
      </c>
      <c r="E176" s="6">
        <f t="shared" si="6"/>
        <v>0</v>
      </c>
      <c r="F176" s="6">
        <f t="shared" si="7"/>
        <v>4.0000000000000001E-3</v>
      </c>
      <c r="G176" s="6" t="s">
        <v>2</v>
      </c>
      <c r="H176" s="6" t="s">
        <v>107</v>
      </c>
      <c r="I176" s="6">
        <v>2.27678942979098E-14</v>
      </c>
      <c r="J176" s="6">
        <v>2.9943168563879303E-14</v>
      </c>
      <c r="K176" s="6">
        <f t="shared" si="8"/>
        <v>0.76037024102301931</v>
      </c>
    </row>
    <row r="177" spans="1:11">
      <c r="A177" s="6">
        <v>0</v>
      </c>
      <c r="B177" s="6">
        <v>9.9999999999999995E-8</v>
      </c>
      <c r="C177" s="6">
        <v>9.9999999999999995E-8</v>
      </c>
      <c r="D177" s="6">
        <v>2.4999999999999999E-13</v>
      </c>
      <c r="E177" s="6">
        <f t="shared" ref="E177:E240" si="9">A177*2*0.00025/D177</f>
        <v>0</v>
      </c>
      <c r="F177" s="6">
        <f t="shared" si="7"/>
        <v>3.9999999999999996E-4</v>
      </c>
      <c r="G177" s="6" t="s">
        <v>2</v>
      </c>
      <c r="H177" s="6" t="s">
        <v>107</v>
      </c>
      <c r="I177" s="6">
        <v>2.2612458395210501E-14</v>
      </c>
      <c r="J177" s="6">
        <v>2.9761944078797203E-14</v>
      </c>
      <c r="K177" s="6">
        <f t="shared" si="8"/>
        <v>0.75977759837671055</v>
      </c>
    </row>
    <row r="178" spans="1:11">
      <c r="A178" s="6">
        <v>0</v>
      </c>
      <c r="B178" s="6">
        <v>9.9999999999999995E-8</v>
      </c>
      <c r="C178" s="6">
        <v>1E-8</v>
      </c>
      <c r="D178" s="6">
        <v>2.4999999999999999E-13</v>
      </c>
      <c r="E178" s="6">
        <f t="shared" si="9"/>
        <v>0</v>
      </c>
      <c r="F178" s="6">
        <f t="shared" si="7"/>
        <v>4.0000000000000003E-5</v>
      </c>
      <c r="G178" s="6" t="s">
        <v>2</v>
      </c>
      <c r="H178" s="6" t="s">
        <v>107</v>
      </c>
      <c r="I178" s="6">
        <v>2.2595246937797501E-14</v>
      </c>
      <c r="J178" s="6">
        <v>2.9742726335422997E-14</v>
      </c>
      <c r="K178" s="6">
        <f t="shared" si="8"/>
        <v>0.75968983754145669</v>
      </c>
    </row>
    <row r="179" spans="1:11">
      <c r="A179" s="6">
        <v>0</v>
      </c>
      <c r="B179" s="6">
        <v>9.9999999999999995E-8</v>
      </c>
      <c r="C179" s="6">
        <v>1E-4</v>
      </c>
      <c r="D179" s="6">
        <v>2.4999999999999998E-12</v>
      </c>
      <c r="E179" s="6">
        <f t="shared" si="9"/>
        <v>0</v>
      </c>
      <c r="F179" s="6">
        <f t="shared" si="7"/>
        <v>0.4</v>
      </c>
      <c r="G179" s="6" t="s">
        <v>2</v>
      </c>
      <c r="H179" s="6" t="s">
        <v>107</v>
      </c>
      <c r="I179" s="6">
        <v>6.14746197221704E-14</v>
      </c>
      <c r="J179" s="6">
        <v>8.5923170937907299E-14</v>
      </c>
      <c r="K179" s="6">
        <f t="shared" si="8"/>
        <v>0.71546032404454984</v>
      </c>
    </row>
    <row r="180" spans="1:11">
      <c r="A180" s="6">
        <v>0</v>
      </c>
      <c r="B180" s="6">
        <v>9.9999999999999995E-8</v>
      </c>
      <c r="C180" s="6">
        <v>1.0000000000000001E-5</v>
      </c>
      <c r="D180" s="6">
        <v>2.4999999999999998E-12</v>
      </c>
      <c r="E180" s="6">
        <f t="shared" si="9"/>
        <v>0</v>
      </c>
      <c r="F180" s="6">
        <f t="shared" si="7"/>
        <v>0.04</v>
      </c>
      <c r="G180" s="6" t="s">
        <v>2</v>
      </c>
      <c r="H180" s="6" t="s">
        <v>107</v>
      </c>
      <c r="I180" s="6">
        <v>3.69960014398691E-14</v>
      </c>
      <c r="J180" s="6">
        <v>5.2853735289490899E-14</v>
      </c>
      <c r="K180" s="6">
        <f t="shared" si="8"/>
        <v>0.69996947684462241</v>
      </c>
    </row>
    <row r="181" spans="1:11">
      <c r="A181" s="6">
        <v>0</v>
      </c>
      <c r="B181" s="6">
        <v>9.9999999999999995E-8</v>
      </c>
      <c r="C181" s="6">
        <v>9.9999999999999995E-7</v>
      </c>
      <c r="D181" s="6">
        <v>2.4999999999999998E-12</v>
      </c>
      <c r="E181" s="6">
        <f t="shared" si="9"/>
        <v>0</v>
      </c>
      <c r="F181" s="6">
        <f t="shared" si="7"/>
        <v>4.0000000000000001E-3</v>
      </c>
      <c r="G181" s="6" t="s">
        <v>2</v>
      </c>
      <c r="H181" s="6" t="s">
        <v>107</v>
      </c>
      <c r="I181" s="6">
        <v>3.48647476453969E-14</v>
      </c>
      <c r="J181" s="6">
        <v>4.98705937932738E-14</v>
      </c>
      <c r="K181" s="6">
        <f t="shared" si="8"/>
        <v>0.69910432167541614</v>
      </c>
    </row>
    <row r="182" spans="1:11">
      <c r="A182" s="6">
        <v>0</v>
      </c>
      <c r="B182" s="6">
        <v>9.9999999999999995E-8</v>
      </c>
      <c r="C182" s="6">
        <v>9.9999999999999995E-8</v>
      </c>
      <c r="D182" s="6">
        <v>2.4999999999999998E-12</v>
      </c>
      <c r="E182" s="6">
        <f t="shared" si="9"/>
        <v>0</v>
      </c>
      <c r="F182" s="6">
        <f t="shared" si="7"/>
        <v>3.9999999999999996E-4</v>
      </c>
      <c r="G182" s="6" t="s">
        <v>2</v>
      </c>
      <c r="H182" s="6" t="s">
        <v>107</v>
      </c>
      <c r="I182" s="6">
        <v>3.4654779925564297E-14</v>
      </c>
      <c r="J182" s="6">
        <v>4.9575850449109801E-14</v>
      </c>
      <c r="K182" s="6">
        <f t="shared" si="8"/>
        <v>0.69902542491203135</v>
      </c>
    </row>
    <row r="183" spans="1:11">
      <c r="A183" s="6">
        <v>0</v>
      </c>
      <c r="B183" s="6">
        <v>9.9999999999999995E-8</v>
      </c>
      <c r="C183" s="6">
        <v>1E-8</v>
      </c>
      <c r="D183" s="6">
        <v>2.4999999999999998E-12</v>
      </c>
      <c r="E183" s="6">
        <f t="shared" si="9"/>
        <v>0</v>
      </c>
      <c r="F183" s="6">
        <f t="shared" si="7"/>
        <v>4.0000000000000003E-5</v>
      </c>
      <c r="G183" s="6" t="s">
        <v>2</v>
      </c>
      <c r="H183" s="6" t="s">
        <v>107</v>
      </c>
      <c r="I183" s="6">
        <v>3.4634323257973499E-14</v>
      </c>
      <c r="J183" s="6">
        <v>4.9546752171455502E-14</v>
      </c>
      <c r="K183" s="6">
        <f t="shared" si="8"/>
        <v>0.6990230790127705</v>
      </c>
    </row>
    <row r="184" spans="1:11">
      <c r="A184" s="6">
        <v>0</v>
      </c>
      <c r="B184" s="6">
        <v>9.9999999999999995E-8</v>
      </c>
      <c r="C184" s="6">
        <v>1E-4</v>
      </c>
      <c r="D184" s="6">
        <v>2.5000000000000001E-11</v>
      </c>
      <c r="E184" s="6">
        <f t="shared" si="9"/>
        <v>0</v>
      </c>
      <c r="F184" s="6">
        <f t="shared" si="7"/>
        <v>0.4</v>
      </c>
      <c r="G184" s="6" t="s">
        <v>2</v>
      </c>
      <c r="H184" s="6" t="s">
        <v>107</v>
      </c>
      <c r="I184" s="6">
        <v>1.7629223788315601E-13</v>
      </c>
      <c r="J184" s="6">
        <v>2.0905594284191699E-13</v>
      </c>
      <c r="K184" s="6">
        <f t="shared" si="8"/>
        <v>0.84327781112859301</v>
      </c>
    </row>
    <row r="185" spans="1:11">
      <c r="A185" s="6">
        <v>0</v>
      </c>
      <c r="B185" s="6">
        <v>9.9999999999999995E-8</v>
      </c>
      <c r="C185" s="6">
        <v>1.0000000000000001E-5</v>
      </c>
      <c r="D185" s="6">
        <v>2.5000000000000001E-11</v>
      </c>
      <c r="E185" s="6">
        <f t="shared" si="9"/>
        <v>0</v>
      </c>
      <c r="F185" s="6">
        <f t="shared" si="7"/>
        <v>0.04</v>
      </c>
      <c r="G185" s="6" t="s">
        <v>2</v>
      </c>
      <c r="H185" s="6" t="s">
        <v>107</v>
      </c>
      <c r="I185" s="6">
        <v>1.1934938880057199E-13</v>
      </c>
      <c r="J185" s="6">
        <v>1.3839139937310401E-13</v>
      </c>
      <c r="K185" s="6">
        <f t="shared" si="8"/>
        <v>0.86240466778434222</v>
      </c>
    </row>
    <row r="186" spans="1:11">
      <c r="A186" s="6">
        <v>0</v>
      </c>
      <c r="B186" s="6">
        <v>9.9999999999999995E-8</v>
      </c>
      <c r="C186" s="6">
        <v>9.9999999999999995E-7</v>
      </c>
      <c r="D186" s="6">
        <v>2.5000000000000001E-11</v>
      </c>
      <c r="E186" s="6">
        <f t="shared" si="9"/>
        <v>0</v>
      </c>
      <c r="F186" s="6">
        <f t="shared" si="7"/>
        <v>4.0000000000000001E-3</v>
      </c>
      <c r="G186" s="6" t="s">
        <v>2</v>
      </c>
      <c r="H186" s="6" t="s">
        <v>107</v>
      </c>
      <c r="I186" s="6">
        <v>1.14071467904467E-13</v>
      </c>
      <c r="J186" s="6">
        <v>1.3190390047936801E-13</v>
      </c>
      <c r="K186" s="6">
        <f t="shared" si="8"/>
        <v>0.86480739000064444</v>
      </c>
    </row>
    <row r="187" spans="1:11">
      <c r="A187" s="6">
        <v>0</v>
      </c>
      <c r="B187" s="6">
        <v>9.9999999999999995E-8</v>
      </c>
      <c r="C187" s="6">
        <v>9.9999999999999995E-8</v>
      </c>
      <c r="D187" s="6">
        <v>2.5000000000000001E-11</v>
      </c>
      <c r="E187" s="6">
        <f t="shared" si="9"/>
        <v>0</v>
      </c>
      <c r="F187" s="6">
        <f t="shared" si="7"/>
        <v>3.9999999999999996E-4</v>
      </c>
      <c r="G187" s="6" t="s">
        <v>2</v>
      </c>
      <c r="H187" s="6" t="s">
        <v>107</v>
      </c>
      <c r="I187" s="6">
        <v>1.13547486732447E-13</v>
      </c>
      <c r="J187" s="6">
        <v>1.31260758677664E-13</v>
      </c>
      <c r="K187" s="6">
        <f t="shared" si="8"/>
        <v>0.86505279930070089</v>
      </c>
    </row>
    <row r="188" spans="1:11">
      <c r="A188" s="6">
        <v>0</v>
      </c>
      <c r="B188" s="6">
        <v>9.9999999999999995E-8</v>
      </c>
      <c r="C188" s="6">
        <v>1E-8</v>
      </c>
      <c r="D188" s="6">
        <v>2.5000000000000001E-11</v>
      </c>
      <c r="E188" s="6">
        <f t="shared" si="9"/>
        <v>0</v>
      </c>
      <c r="F188" s="6">
        <f t="shared" si="7"/>
        <v>4.0000000000000003E-5</v>
      </c>
      <c r="G188" s="6" t="s">
        <v>2</v>
      </c>
      <c r="H188" s="6" t="s">
        <v>107</v>
      </c>
      <c r="I188" s="6">
        <v>1.13495478373518E-13</v>
      </c>
      <c r="J188" s="6">
        <v>1.31196837637596E-13</v>
      </c>
      <c r="K188" s="6">
        <f t="shared" si="8"/>
        <v>0.86507785109139357</v>
      </c>
    </row>
    <row r="189" spans="1:11">
      <c r="A189" s="6">
        <v>0</v>
      </c>
      <c r="B189" s="6">
        <v>9.9999999999999995E-8</v>
      </c>
      <c r="C189" s="6">
        <v>1E-4</v>
      </c>
      <c r="D189" s="6">
        <v>2.5000000000000002E-10</v>
      </c>
      <c r="E189" s="6">
        <f t="shared" si="9"/>
        <v>0</v>
      </c>
      <c r="F189" s="6">
        <f t="shared" si="7"/>
        <v>0.4</v>
      </c>
      <c r="G189" s="6" t="s">
        <v>2</v>
      </c>
      <c r="H189" s="6" t="s">
        <v>107</v>
      </c>
      <c r="I189" s="6">
        <v>1.1192489574231799E-12</v>
      </c>
      <c r="J189" s="6">
        <v>1.1493499228015699E-12</v>
      </c>
      <c r="K189" s="6">
        <f t="shared" si="8"/>
        <v>0.97381044294585406</v>
      </c>
    </row>
    <row r="190" spans="1:11">
      <c r="A190" s="6">
        <v>0</v>
      </c>
      <c r="B190" s="6">
        <v>9.9999999999999995E-8</v>
      </c>
      <c r="C190" s="6">
        <v>1.0000000000000001E-5</v>
      </c>
      <c r="D190" s="6">
        <v>2.5000000000000002E-10</v>
      </c>
      <c r="E190" s="6">
        <f t="shared" si="9"/>
        <v>0</v>
      </c>
      <c r="F190" s="6">
        <f t="shared" si="7"/>
        <v>0.04</v>
      </c>
      <c r="G190" s="6" t="s">
        <v>2</v>
      </c>
      <c r="H190" s="6" t="s">
        <v>107</v>
      </c>
      <c r="I190" s="6">
        <v>8.2878657628004997E-13</v>
      </c>
      <c r="J190" s="6">
        <v>8.4658756723585401E-13</v>
      </c>
      <c r="K190" s="6">
        <f t="shared" si="8"/>
        <v>0.97897324311774969</v>
      </c>
    </row>
    <row r="191" spans="1:11">
      <c r="A191" s="6">
        <v>0</v>
      </c>
      <c r="B191" s="6">
        <v>9.9999999999999995E-8</v>
      </c>
      <c r="C191" s="6">
        <v>9.9999999999999995E-7</v>
      </c>
      <c r="D191" s="6">
        <v>2.5000000000000002E-10</v>
      </c>
      <c r="E191" s="6">
        <f t="shared" si="9"/>
        <v>0</v>
      </c>
      <c r="F191" s="6">
        <f t="shared" si="7"/>
        <v>4.0000000000000001E-3</v>
      </c>
      <c r="G191" s="6" t="s">
        <v>2</v>
      </c>
      <c r="H191" s="6" t="s">
        <v>107</v>
      </c>
      <c r="I191" s="6">
        <v>7.9981526586393404E-13</v>
      </c>
      <c r="J191" s="6">
        <v>8.1651636663628703E-13</v>
      </c>
      <c r="K191" s="6">
        <f t="shared" si="8"/>
        <v>0.97954590813512454</v>
      </c>
    </row>
    <row r="192" spans="1:11">
      <c r="A192" s="6">
        <v>0</v>
      </c>
      <c r="B192" s="6">
        <v>9.9999999999999995E-8</v>
      </c>
      <c r="C192" s="6">
        <v>9.9999999999999995E-8</v>
      </c>
      <c r="D192" s="6">
        <v>2.5000000000000002E-10</v>
      </c>
      <c r="E192" s="6">
        <f t="shared" si="9"/>
        <v>0</v>
      </c>
      <c r="F192" s="6">
        <f t="shared" si="7"/>
        <v>3.9999999999999996E-4</v>
      </c>
      <c r="G192" s="6" t="s">
        <v>2</v>
      </c>
      <c r="H192" s="6" t="s">
        <v>107</v>
      </c>
      <c r="I192" s="6">
        <v>7.9692240468029895E-13</v>
      </c>
      <c r="J192" s="6">
        <v>8.1351497465566101E-13</v>
      </c>
      <c r="K192" s="6">
        <f t="shared" si="8"/>
        <v>0.97960385427153907</v>
      </c>
    </row>
    <row r="193" spans="1:11">
      <c r="A193" s="6">
        <v>0</v>
      </c>
      <c r="B193" s="6">
        <v>9.9999999999999995E-8</v>
      </c>
      <c r="C193" s="6">
        <v>1E-8</v>
      </c>
      <c r="D193" s="6">
        <v>2.5000000000000002E-10</v>
      </c>
      <c r="E193" s="6">
        <f t="shared" si="9"/>
        <v>0</v>
      </c>
      <c r="F193" s="6">
        <f t="shared" si="7"/>
        <v>4.0000000000000003E-5</v>
      </c>
      <c r="G193" s="6" t="s">
        <v>2</v>
      </c>
      <c r="H193" s="6" t="s">
        <v>107</v>
      </c>
      <c r="I193" s="6">
        <v>7.9662633060583998E-13</v>
      </c>
      <c r="J193" s="6">
        <v>8.1320808729364896E-13</v>
      </c>
      <c r="K193" s="6">
        <f t="shared" si="8"/>
        <v>0.97960945427511303</v>
      </c>
    </row>
    <row r="194" spans="1:11">
      <c r="A194" s="6">
        <v>0</v>
      </c>
      <c r="B194" s="6">
        <v>9.9999999999999995E-8</v>
      </c>
      <c r="C194" s="6">
        <v>1E-4</v>
      </c>
      <c r="D194" s="6">
        <v>2.5000000000000001E-9</v>
      </c>
      <c r="E194" s="6">
        <f t="shared" si="9"/>
        <v>0</v>
      </c>
      <c r="F194" s="6">
        <f t="shared" si="7"/>
        <v>0.4</v>
      </c>
      <c r="G194" s="6" t="s">
        <v>2</v>
      </c>
      <c r="H194" s="6" t="s">
        <v>107</v>
      </c>
      <c r="I194" s="6">
        <v>9.6492787309776093E-12</v>
      </c>
      <c r="J194" s="6">
        <v>9.6756066221039295E-12</v>
      </c>
      <c r="K194" s="6">
        <f t="shared" si="8"/>
        <v>0.99727894155326924</v>
      </c>
    </row>
    <row r="195" spans="1:11">
      <c r="A195" s="6">
        <v>0</v>
      </c>
      <c r="B195" s="6">
        <v>9.9999999999999995E-8</v>
      </c>
      <c r="C195" s="6">
        <v>1.0000000000000001E-5</v>
      </c>
      <c r="D195" s="6">
        <v>2.5000000000000001E-9</v>
      </c>
      <c r="E195" s="6">
        <f t="shared" si="9"/>
        <v>0</v>
      </c>
      <c r="F195" s="6">
        <f t="shared" si="7"/>
        <v>0.04</v>
      </c>
      <c r="G195" s="6" t="s">
        <v>2</v>
      </c>
      <c r="H195" s="6" t="s">
        <v>107</v>
      </c>
      <c r="I195" s="6">
        <v>7.4017075785057298E-12</v>
      </c>
      <c r="J195" s="6">
        <v>7.4177909281036194E-12</v>
      </c>
      <c r="K195" s="6">
        <f t="shared" si="8"/>
        <v>0.99783178715148801</v>
      </c>
    </row>
    <row r="196" spans="1:11">
      <c r="A196" s="6">
        <v>0</v>
      </c>
      <c r="B196" s="6">
        <v>9.9999999999999995E-8</v>
      </c>
      <c r="C196" s="6">
        <v>9.9999999999999995E-7</v>
      </c>
      <c r="D196" s="6">
        <v>2.5000000000000001E-9</v>
      </c>
      <c r="E196" s="6">
        <f t="shared" si="9"/>
        <v>0</v>
      </c>
      <c r="F196" s="6">
        <f t="shared" ref="F196:F259" si="10">C196/(0.00025)</f>
        <v>4.0000000000000001E-3</v>
      </c>
      <c r="G196" s="6" t="s">
        <v>2</v>
      </c>
      <c r="H196" s="6" t="s">
        <v>107</v>
      </c>
      <c r="I196" s="6">
        <v>7.1689795411954097E-12</v>
      </c>
      <c r="J196" s="6">
        <v>7.1841191781850204E-12</v>
      </c>
      <c r="K196" s="6">
        <f t="shared" ref="K196:K259" si="11">I196/J196</f>
        <v>0.99789262446597726</v>
      </c>
    </row>
    <row r="197" spans="1:11">
      <c r="A197" s="6">
        <v>0</v>
      </c>
      <c r="B197" s="6">
        <v>9.9999999999999995E-8</v>
      </c>
      <c r="C197" s="6">
        <v>9.9999999999999995E-8</v>
      </c>
      <c r="D197" s="6">
        <v>2.5000000000000001E-9</v>
      </c>
      <c r="E197" s="6">
        <f t="shared" si="9"/>
        <v>0</v>
      </c>
      <c r="F197" s="6">
        <f t="shared" si="10"/>
        <v>3.9999999999999996E-4</v>
      </c>
      <c r="G197" s="6" t="s">
        <v>2</v>
      </c>
      <c r="H197" s="6" t="s">
        <v>107</v>
      </c>
      <c r="I197" s="6">
        <v>7.1456503877651802E-12</v>
      </c>
      <c r="J197" s="6">
        <v>7.1606966270627898E-12</v>
      </c>
      <c r="K197" s="6">
        <f t="shared" si="11"/>
        <v>0.99789877436774177</v>
      </c>
    </row>
    <row r="198" spans="1:11">
      <c r="A198" s="6">
        <v>0</v>
      </c>
      <c r="B198" s="6">
        <v>9.9999999999999995E-8</v>
      </c>
      <c r="C198" s="6">
        <v>1E-8</v>
      </c>
      <c r="D198" s="6">
        <v>2.5000000000000001E-9</v>
      </c>
      <c r="E198" s="6">
        <f t="shared" si="9"/>
        <v>0</v>
      </c>
      <c r="F198" s="6">
        <f t="shared" si="10"/>
        <v>4.0000000000000003E-5</v>
      </c>
      <c r="G198" s="6" t="s">
        <v>2</v>
      </c>
      <c r="H198" s="6" t="s">
        <v>107</v>
      </c>
      <c r="I198" s="6">
        <v>7.1432614580287302E-12</v>
      </c>
      <c r="J198" s="6">
        <v>7.1582984023392201E-12</v>
      </c>
      <c r="K198" s="6">
        <f t="shared" si="11"/>
        <v>0.9978993688911354</v>
      </c>
    </row>
    <row r="199" spans="1:11">
      <c r="A199" s="6">
        <v>0</v>
      </c>
      <c r="B199" s="6">
        <v>9.9999999999999995E-8</v>
      </c>
      <c r="C199" s="6">
        <v>1E-4</v>
      </c>
      <c r="D199" s="6">
        <v>2.4999999999999999E-8</v>
      </c>
      <c r="E199" s="6">
        <f t="shared" si="9"/>
        <v>0</v>
      </c>
      <c r="F199" s="6">
        <f t="shared" si="10"/>
        <v>0.4</v>
      </c>
      <c r="G199" s="6" t="s">
        <v>2</v>
      </c>
      <c r="H199" s="6" t="s">
        <v>107</v>
      </c>
      <c r="I199" s="6">
        <v>9.4516023684303501E-11</v>
      </c>
      <c r="J199" s="6">
        <v>9.4541830255823002E-11</v>
      </c>
      <c r="K199" s="6">
        <f t="shared" si="11"/>
        <v>0.99972703541438035</v>
      </c>
    </row>
    <row r="200" spans="1:11">
      <c r="A200" s="6">
        <v>0</v>
      </c>
      <c r="B200" s="6">
        <v>9.9999999999999995E-8</v>
      </c>
      <c r="C200" s="6">
        <v>1.0000000000000001E-5</v>
      </c>
      <c r="D200" s="6">
        <v>2.4999999999999999E-8</v>
      </c>
      <c r="E200" s="6">
        <f t="shared" si="9"/>
        <v>0</v>
      </c>
      <c r="F200" s="6">
        <f t="shared" si="10"/>
        <v>0.04</v>
      </c>
      <c r="G200" s="6" t="s">
        <v>2</v>
      </c>
      <c r="H200" s="6" t="s">
        <v>107</v>
      </c>
      <c r="I200" s="6">
        <v>7.2845181775119897E-11</v>
      </c>
      <c r="J200" s="6">
        <v>7.2861019557812498E-11</v>
      </c>
      <c r="K200" s="6">
        <f t="shared" si="11"/>
        <v>0.99978263023508707</v>
      </c>
    </row>
    <row r="201" spans="1:11">
      <c r="A201" s="6">
        <v>0</v>
      </c>
      <c r="B201" s="6">
        <v>9.9999999999999995E-8</v>
      </c>
      <c r="C201" s="6">
        <v>9.9999999999999995E-7</v>
      </c>
      <c r="D201" s="6">
        <v>2.4999999999999999E-8</v>
      </c>
      <c r="E201" s="6">
        <f t="shared" si="9"/>
        <v>0</v>
      </c>
      <c r="F201" s="6">
        <f t="shared" si="10"/>
        <v>4.0000000000000001E-3</v>
      </c>
      <c r="G201" s="6" t="s">
        <v>2</v>
      </c>
      <c r="H201" s="6" t="s">
        <v>107</v>
      </c>
      <c r="I201" s="6">
        <v>7.05896555093768E-11</v>
      </c>
      <c r="J201" s="6">
        <v>7.0604571127246502E-11</v>
      </c>
      <c r="K201" s="6">
        <f t="shared" si="11"/>
        <v>0.99978874430321485</v>
      </c>
    </row>
    <row r="202" spans="1:11">
      <c r="A202" s="6">
        <v>0</v>
      </c>
      <c r="B202" s="6">
        <v>9.9999999999999995E-8</v>
      </c>
      <c r="C202" s="6">
        <v>9.9999999999999995E-8</v>
      </c>
      <c r="D202" s="6">
        <v>2.4999999999999999E-8</v>
      </c>
      <c r="E202" s="6">
        <f t="shared" si="9"/>
        <v>0</v>
      </c>
      <c r="F202" s="6">
        <f t="shared" si="10"/>
        <v>3.9999999999999996E-4</v>
      </c>
      <c r="G202" s="6" t="s">
        <v>2</v>
      </c>
      <c r="H202" s="6" t="s">
        <v>107</v>
      </c>
      <c r="I202" s="6">
        <v>7.0363433175144006E-11</v>
      </c>
      <c r="J202" s="6">
        <v>7.03782574889731E-11</v>
      </c>
      <c r="K202" s="6">
        <f t="shared" si="11"/>
        <v>0.99978936230651327</v>
      </c>
    </row>
    <row r="203" spans="1:11">
      <c r="A203" s="6">
        <v>0</v>
      </c>
      <c r="B203" s="6">
        <v>9.9999999999999995E-8</v>
      </c>
      <c r="C203" s="6">
        <v>1E-8</v>
      </c>
      <c r="D203" s="6">
        <v>2.4999999999999999E-8</v>
      </c>
      <c r="E203" s="6">
        <f t="shared" si="9"/>
        <v>0</v>
      </c>
      <c r="F203" s="6">
        <f t="shared" si="10"/>
        <v>4.0000000000000003E-5</v>
      </c>
      <c r="G203" s="6" t="s">
        <v>2</v>
      </c>
      <c r="H203" s="6" t="s">
        <v>107</v>
      </c>
      <c r="I203" s="6">
        <v>7.0340268023628995E-11</v>
      </c>
      <c r="J203" s="6">
        <v>7.0355083252421701E-11</v>
      </c>
      <c r="K203" s="6">
        <f t="shared" si="11"/>
        <v>0.9997894220558371</v>
      </c>
    </row>
    <row r="204" spans="1:11">
      <c r="A204" s="6">
        <v>0</v>
      </c>
      <c r="B204" s="6">
        <v>9.9999999999999995E-7</v>
      </c>
      <c r="C204" s="6">
        <v>1E-4</v>
      </c>
      <c r="D204" s="6">
        <v>2.4999999999999999E-17</v>
      </c>
      <c r="E204" s="6">
        <f t="shared" si="9"/>
        <v>0</v>
      </c>
      <c r="F204" s="6">
        <f t="shared" si="10"/>
        <v>0.4</v>
      </c>
      <c r="G204" s="6" t="s">
        <v>2</v>
      </c>
      <c r="H204" s="6" t="s">
        <v>107</v>
      </c>
      <c r="I204" s="6">
        <v>3.7056613503386798E-13</v>
      </c>
      <c r="J204" s="6">
        <v>3.85235528251356E-13</v>
      </c>
      <c r="K204" s="6">
        <f t="shared" si="11"/>
        <v>0.96192097524318521</v>
      </c>
    </row>
    <row r="205" spans="1:11">
      <c r="A205" s="6">
        <v>0</v>
      </c>
      <c r="B205" s="6">
        <v>9.9999999999999995E-7</v>
      </c>
      <c r="C205" s="6">
        <v>1.0000000000000001E-5</v>
      </c>
      <c r="D205" s="6">
        <v>2.4999999999999999E-17</v>
      </c>
      <c r="E205" s="6">
        <f t="shared" si="9"/>
        <v>0</v>
      </c>
      <c r="F205" s="6">
        <f t="shared" si="10"/>
        <v>0.04</v>
      </c>
      <c r="G205" s="6" t="s">
        <v>2</v>
      </c>
      <c r="H205" s="6" t="s">
        <v>107</v>
      </c>
      <c r="I205" s="6">
        <v>2.0454367314721401E-13</v>
      </c>
      <c r="J205" s="6">
        <v>2.1266215350973701E-13</v>
      </c>
      <c r="K205" s="6">
        <f t="shared" si="11"/>
        <v>0.96182451729874308</v>
      </c>
    </row>
    <row r="206" spans="1:11">
      <c r="A206" s="6">
        <v>0</v>
      </c>
      <c r="B206" s="6">
        <v>9.9999999999999995E-7</v>
      </c>
      <c r="C206" s="6">
        <v>9.9999999999999995E-7</v>
      </c>
      <c r="D206" s="6">
        <v>2.4999999999999999E-17</v>
      </c>
      <c r="E206" s="6">
        <f t="shared" si="9"/>
        <v>0</v>
      </c>
      <c r="F206" s="6">
        <f t="shared" si="10"/>
        <v>4.0000000000000001E-3</v>
      </c>
      <c r="G206" s="6" t="s">
        <v>2</v>
      </c>
      <c r="H206" s="6" t="s">
        <v>107</v>
      </c>
      <c r="I206" s="6">
        <v>1.9061339430831399E-13</v>
      </c>
      <c r="J206" s="6">
        <v>1.98203901960894E-13</v>
      </c>
      <c r="K206" s="6">
        <f t="shared" si="11"/>
        <v>0.96170354076037501</v>
      </c>
    </row>
    <row r="207" spans="1:11">
      <c r="A207" s="6">
        <v>0</v>
      </c>
      <c r="B207" s="6">
        <v>9.9999999999999995E-7</v>
      </c>
      <c r="C207" s="6">
        <v>9.9999999999999995E-8</v>
      </c>
      <c r="D207" s="6">
        <v>2.4999999999999999E-17</v>
      </c>
      <c r="E207" s="6">
        <f t="shared" si="9"/>
        <v>0</v>
      </c>
      <c r="F207" s="6">
        <f t="shared" si="10"/>
        <v>3.9999999999999996E-4</v>
      </c>
      <c r="G207" s="6" t="s">
        <v>2</v>
      </c>
      <c r="H207" s="6" t="s">
        <v>107</v>
      </c>
      <c r="I207" s="6">
        <v>1.8926451790562199E-13</v>
      </c>
      <c r="J207" s="6">
        <v>1.96786047592858E-13</v>
      </c>
      <c r="K207" s="6">
        <f t="shared" si="11"/>
        <v>0.96177813529342415</v>
      </c>
    </row>
    <row r="208" spans="1:11">
      <c r="A208" s="6">
        <v>0</v>
      </c>
      <c r="B208" s="6">
        <v>9.9999999999999995E-7</v>
      </c>
      <c r="C208" s="6">
        <v>1E-8</v>
      </c>
      <c r="D208" s="6">
        <v>2.4999999999999999E-17</v>
      </c>
      <c r="E208" s="6">
        <f t="shared" si="9"/>
        <v>0</v>
      </c>
      <c r="F208" s="6">
        <f t="shared" si="10"/>
        <v>4.0000000000000003E-5</v>
      </c>
      <c r="G208" s="6" t="s">
        <v>2</v>
      </c>
      <c r="H208" s="6" t="s">
        <v>107</v>
      </c>
      <c r="I208" s="6">
        <v>1.8913631827081399E-13</v>
      </c>
      <c r="J208" s="6">
        <v>1.9664492616262199E-13</v>
      </c>
      <c r="K208" s="6">
        <f t="shared" si="11"/>
        <v>0.9618164168365142</v>
      </c>
    </row>
    <row r="209" spans="1:11">
      <c r="A209" s="6">
        <v>0</v>
      </c>
      <c r="B209" s="6">
        <v>9.9999999999999995E-7</v>
      </c>
      <c r="C209" s="6">
        <v>1E-4</v>
      </c>
      <c r="D209" s="6">
        <v>2.5000000000000002E-16</v>
      </c>
      <c r="E209" s="6">
        <f t="shared" si="9"/>
        <v>0</v>
      </c>
      <c r="F209" s="6">
        <f t="shared" si="10"/>
        <v>0.4</v>
      </c>
      <c r="G209" s="6" t="s">
        <v>2</v>
      </c>
      <c r="H209" s="6" t="s">
        <v>107</v>
      </c>
      <c r="I209" s="6">
        <v>3.7334760342399499E-13</v>
      </c>
      <c r="J209" s="6">
        <v>3.8608955184159598E-13</v>
      </c>
      <c r="K209" s="6">
        <f t="shared" si="11"/>
        <v>0.96699742752212903</v>
      </c>
    </row>
    <row r="210" spans="1:11">
      <c r="A210" s="6">
        <v>0</v>
      </c>
      <c r="B210" s="6">
        <v>9.9999999999999995E-7</v>
      </c>
      <c r="C210" s="6">
        <v>1.0000000000000001E-5</v>
      </c>
      <c r="D210" s="6">
        <v>2.5000000000000002E-16</v>
      </c>
      <c r="E210" s="6">
        <f t="shared" si="9"/>
        <v>0</v>
      </c>
      <c r="F210" s="6">
        <f t="shared" si="10"/>
        <v>0.04</v>
      </c>
      <c r="G210" s="6" t="s">
        <v>2</v>
      </c>
      <c r="H210" s="6" t="s">
        <v>107</v>
      </c>
      <c r="I210" s="6">
        <v>2.0611167991066701E-13</v>
      </c>
      <c r="J210" s="6">
        <v>2.1329221560332401E-13</v>
      </c>
      <c r="K210" s="6">
        <f t="shared" si="11"/>
        <v>0.96633475032201277</v>
      </c>
    </row>
    <row r="211" spans="1:11">
      <c r="A211" s="6">
        <v>0</v>
      </c>
      <c r="B211" s="6">
        <v>9.9999999999999995E-7</v>
      </c>
      <c r="C211" s="6">
        <v>9.9999999999999995E-7</v>
      </c>
      <c r="D211" s="6">
        <v>2.5000000000000002E-16</v>
      </c>
      <c r="E211" s="6">
        <f t="shared" si="9"/>
        <v>0</v>
      </c>
      <c r="F211" s="6">
        <f t="shared" si="10"/>
        <v>4.0000000000000001E-3</v>
      </c>
      <c r="G211" s="6" t="s">
        <v>2</v>
      </c>
      <c r="H211" s="6" t="s">
        <v>107</v>
      </c>
      <c r="I211" s="6">
        <v>1.92091536906603E-13</v>
      </c>
      <c r="J211" s="6">
        <v>1.9881138512660701E-13</v>
      </c>
      <c r="K211" s="6">
        <f t="shared" si="11"/>
        <v>0.96619988228679821</v>
      </c>
    </row>
    <row r="212" spans="1:11">
      <c r="A212" s="6">
        <v>0</v>
      </c>
      <c r="B212" s="6">
        <v>9.9999999999999995E-7</v>
      </c>
      <c r="C212" s="6">
        <v>9.9999999999999995E-8</v>
      </c>
      <c r="D212" s="6">
        <v>2.5000000000000002E-16</v>
      </c>
      <c r="E212" s="6">
        <f t="shared" si="9"/>
        <v>0</v>
      </c>
      <c r="F212" s="6">
        <f t="shared" si="10"/>
        <v>3.9999999999999996E-4</v>
      </c>
      <c r="G212" s="6" t="s">
        <v>2</v>
      </c>
      <c r="H212" s="6" t="s">
        <v>107</v>
      </c>
      <c r="I212" s="6">
        <v>1.90716190022449E-13</v>
      </c>
      <c r="J212" s="6">
        <v>1.9739165796492999E-13</v>
      </c>
      <c r="K212" s="6">
        <f t="shared" si="11"/>
        <v>0.9661816106551625</v>
      </c>
    </row>
    <row r="213" spans="1:11">
      <c r="A213" s="6">
        <v>0</v>
      </c>
      <c r="B213" s="6">
        <v>9.9999999999999995E-7</v>
      </c>
      <c r="C213" s="6">
        <v>1E-8</v>
      </c>
      <c r="D213" s="6">
        <v>2.5000000000000002E-16</v>
      </c>
      <c r="E213" s="6">
        <f t="shared" si="9"/>
        <v>0</v>
      </c>
      <c r="F213" s="6">
        <f t="shared" si="10"/>
        <v>4.0000000000000003E-5</v>
      </c>
      <c r="G213" s="6" t="s">
        <v>2</v>
      </c>
      <c r="H213" s="6" t="s">
        <v>107</v>
      </c>
      <c r="I213" s="6">
        <v>1.90588483948171E-13</v>
      </c>
      <c r="J213" s="6">
        <v>1.9724993014761099E-13</v>
      </c>
      <c r="K213" s="6">
        <f t="shared" si="11"/>
        <v>0.96622839767570545</v>
      </c>
    </row>
    <row r="214" spans="1:11">
      <c r="A214" s="6">
        <v>0</v>
      </c>
      <c r="B214" s="6">
        <v>9.9999999999999995E-7</v>
      </c>
      <c r="C214" s="6">
        <v>1E-4</v>
      </c>
      <c r="D214" s="6">
        <v>2.5E-15</v>
      </c>
      <c r="E214" s="6">
        <f t="shared" si="9"/>
        <v>0</v>
      </c>
      <c r="F214" s="6">
        <f t="shared" si="10"/>
        <v>0.4</v>
      </c>
      <c r="G214" s="6" t="s">
        <v>2</v>
      </c>
      <c r="H214" s="6" t="s">
        <v>107</v>
      </c>
      <c r="I214" s="6">
        <v>3.8522493882327802E-13</v>
      </c>
      <c r="J214" s="6">
        <v>3.8890617417074398E-13</v>
      </c>
      <c r="K214" s="6">
        <f t="shared" si="11"/>
        <v>0.99053438697568796</v>
      </c>
    </row>
    <row r="215" spans="1:11">
      <c r="A215" s="6">
        <v>0</v>
      </c>
      <c r="B215" s="6">
        <v>9.9999999999999995E-7</v>
      </c>
      <c r="C215" s="6">
        <v>1.0000000000000001E-5</v>
      </c>
      <c r="D215" s="6">
        <v>2.5E-15</v>
      </c>
      <c r="E215" s="6">
        <f t="shared" si="9"/>
        <v>0</v>
      </c>
      <c r="F215" s="6">
        <f t="shared" si="10"/>
        <v>0.04</v>
      </c>
      <c r="G215" s="6" t="s">
        <v>2</v>
      </c>
      <c r="H215" s="6" t="s">
        <v>107</v>
      </c>
      <c r="I215" s="6">
        <v>2.12613264648641E-13</v>
      </c>
      <c r="J215" s="6">
        <v>2.15355514825084E-13</v>
      </c>
      <c r="K215" s="6">
        <f t="shared" si="11"/>
        <v>0.98726640374791275</v>
      </c>
    </row>
    <row r="216" spans="1:11">
      <c r="A216" s="6">
        <v>0</v>
      </c>
      <c r="B216" s="6">
        <v>9.9999999999999995E-7</v>
      </c>
      <c r="C216" s="6">
        <v>9.9999999999999995E-7</v>
      </c>
      <c r="D216" s="6">
        <v>2.5E-15</v>
      </c>
      <c r="E216" s="6">
        <f t="shared" si="9"/>
        <v>0</v>
      </c>
      <c r="F216" s="6">
        <f t="shared" si="10"/>
        <v>4.0000000000000001E-3</v>
      </c>
      <c r="G216" s="6" t="s">
        <v>2</v>
      </c>
      <c r="H216" s="6" t="s">
        <v>107</v>
      </c>
      <c r="I216" s="6">
        <v>1.9815520314422399E-13</v>
      </c>
      <c r="J216" s="6">
        <v>2.0080617485652899E-13</v>
      </c>
      <c r="K216" s="6">
        <f t="shared" si="11"/>
        <v>0.98679835560734597</v>
      </c>
    </row>
    <row r="217" spans="1:11">
      <c r="A217" s="6">
        <v>0</v>
      </c>
      <c r="B217" s="6">
        <v>9.9999999999999995E-7</v>
      </c>
      <c r="C217" s="6">
        <v>9.9999999999999995E-8</v>
      </c>
      <c r="D217" s="6">
        <v>2.5E-15</v>
      </c>
      <c r="E217" s="6">
        <f t="shared" si="9"/>
        <v>0</v>
      </c>
      <c r="F217" s="6">
        <f t="shared" si="10"/>
        <v>3.9999999999999996E-4</v>
      </c>
      <c r="G217" s="6" t="s">
        <v>2</v>
      </c>
      <c r="H217" s="6" t="s">
        <v>107</v>
      </c>
      <c r="I217" s="6">
        <v>1.9673870581097799E-13</v>
      </c>
      <c r="J217" s="6">
        <v>1.9937933273342299E-13</v>
      </c>
      <c r="K217" s="6">
        <f t="shared" si="11"/>
        <v>0.98675576406920973</v>
      </c>
    </row>
    <row r="218" spans="1:11">
      <c r="A218" s="6">
        <v>0</v>
      </c>
      <c r="B218" s="6">
        <v>9.9999999999999995E-7</v>
      </c>
      <c r="C218" s="6">
        <v>1E-8</v>
      </c>
      <c r="D218" s="6">
        <v>2.5E-15</v>
      </c>
      <c r="E218" s="6">
        <f t="shared" si="9"/>
        <v>0</v>
      </c>
      <c r="F218" s="6">
        <f t="shared" si="10"/>
        <v>4.0000000000000003E-5</v>
      </c>
      <c r="G218" s="6" t="s">
        <v>2</v>
      </c>
      <c r="H218" s="6" t="s">
        <v>107</v>
      </c>
      <c r="I218" s="6">
        <v>1.9659695511598799E-13</v>
      </c>
      <c r="J218" s="6">
        <v>1.9923532423714199E-13</v>
      </c>
      <c r="K218" s="6">
        <f t="shared" si="11"/>
        <v>0.98675752338970946</v>
      </c>
    </row>
    <row r="219" spans="1:11">
      <c r="A219" s="6">
        <v>0</v>
      </c>
      <c r="B219" s="6">
        <v>9.9999999999999995E-7</v>
      </c>
      <c r="C219" s="6">
        <v>1E-4</v>
      </c>
      <c r="D219" s="6">
        <v>2.5000000000000001E-14</v>
      </c>
      <c r="E219" s="6">
        <f t="shared" si="9"/>
        <v>0</v>
      </c>
      <c r="F219" s="6">
        <f t="shared" si="10"/>
        <v>0.4</v>
      </c>
      <c r="G219" s="6" t="s">
        <v>2</v>
      </c>
      <c r="H219" s="6" t="s">
        <v>107</v>
      </c>
      <c r="I219" s="6">
        <v>3.8691548826993501E-13</v>
      </c>
      <c r="J219" s="6">
        <v>3.9908087337910602E-13</v>
      </c>
      <c r="K219" s="6">
        <f t="shared" si="11"/>
        <v>0.96951649171717003</v>
      </c>
    </row>
    <row r="220" spans="1:11">
      <c r="A220" s="6">
        <v>0</v>
      </c>
      <c r="B220" s="6">
        <v>9.9999999999999995E-7</v>
      </c>
      <c r="C220" s="6">
        <v>1.0000000000000001E-5</v>
      </c>
      <c r="D220" s="6">
        <v>2.5000000000000001E-14</v>
      </c>
      <c r="E220" s="6">
        <f t="shared" si="9"/>
        <v>0</v>
      </c>
      <c r="F220" s="6">
        <f t="shared" si="10"/>
        <v>0.04</v>
      </c>
      <c r="G220" s="6" t="s">
        <v>2</v>
      </c>
      <c r="H220" s="6" t="s">
        <v>107</v>
      </c>
      <c r="I220" s="6">
        <v>2.1374718991600501E-13</v>
      </c>
      <c r="J220" s="6">
        <v>2.2285178812531101E-13</v>
      </c>
      <c r="K220" s="6">
        <f t="shared" si="11"/>
        <v>0.95914505202809308</v>
      </c>
    </row>
    <row r="221" spans="1:11">
      <c r="A221" s="6">
        <v>0</v>
      </c>
      <c r="B221" s="6">
        <v>9.9999999999999995E-7</v>
      </c>
      <c r="C221" s="6">
        <v>9.9999999999999995E-7</v>
      </c>
      <c r="D221" s="6">
        <v>2.5000000000000001E-14</v>
      </c>
      <c r="E221" s="6">
        <f t="shared" si="9"/>
        <v>0</v>
      </c>
      <c r="F221" s="6">
        <f t="shared" si="10"/>
        <v>4.0000000000000001E-3</v>
      </c>
      <c r="G221" s="6" t="s">
        <v>2</v>
      </c>
      <c r="H221" s="6" t="s">
        <v>107</v>
      </c>
      <c r="I221" s="6">
        <v>1.9922500777460501E-13</v>
      </c>
      <c r="J221" s="6">
        <v>2.0803558009521799E-13</v>
      </c>
      <c r="K221" s="6">
        <f t="shared" si="11"/>
        <v>0.95764872375878984</v>
      </c>
    </row>
    <row r="222" spans="1:11">
      <c r="A222" s="6">
        <v>0</v>
      </c>
      <c r="B222" s="6">
        <v>9.9999999999999995E-7</v>
      </c>
      <c r="C222" s="6">
        <v>9.9999999999999995E-8</v>
      </c>
      <c r="D222" s="6">
        <v>2.5000000000000001E-14</v>
      </c>
      <c r="E222" s="6">
        <f t="shared" si="9"/>
        <v>0</v>
      </c>
      <c r="F222" s="6">
        <f t="shared" si="10"/>
        <v>3.9999999999999996E-4</v>
      </c>
      <c r="G222" s="6" t="s">
        <v>2</v>
      </c>
      <c r="H222" s="6" t="s">
        <v>107</v>
      </c>
      <c r="I222" s="6">
        <v>1.97813860222264E-13</v>
      </c>
      <c r="J222" s="6">
        <v>2.06602457004892E-13</v>
      </c>
      <c r="K222" s="6">
        <f t="shared" si="11"/>
        <v>0.95746131527167699</v>
      </c>
    </row>
    <row r="223" spans="1:11">
      <c r="A223" s="6">
        <v>0</v>
      </c>
      <c r="B223" s="6">
        <v>9.9999999999999995E-7</v>
      </c>
      <c r="C223" s="6">
        <v>1E-8</v>
      </c>
      <c r="D223" s="6">
        <v>2.5000000000000001E-14</v>
      </c>
      <c r="E223" s="6">
        <f t="shared" si="9"/>
        <v>0</v>
      </c>
      <c r="F223" s="6">
        <f t="shared" si="10"/>
        <v>4.0000000000000003E-5</v>
      </c>
      <c r="G223" s="6" t="s">
        <v>2</v>
      </c>
      <c r="H223" s="6" t="s">
        <v>107</v>
      </c>
      <c r="I223" s="6">
        <v>1.97672881600885E-13</v>
      </c>
      <c r="J223" s="6">
        <v>2.0643620865444499E-13</v>
      </c>
      <c r="K223" s="6">
        <f t="shared" si="11"/>
        <v>0.95754946716625189</v>
      </c>
    </row>
    <row r="224" spans="1:11">
      <c r="A224" s="6">
        <v>0</v>
      </c>
      <c r="B224" s="6">
        <v>9.9999999999999995E-7</v>
      </c>
      <c r="C224" s="6">
        <v>1E-4</v>
      </c>
      <c r="D224" s="6">
        <v>2.4999999999999999E-13</v>
      </c>
      <c r="E224" s="6">
        <f t="shared" si="9"/>
        <v>0</v>
      </c>
      <c r="F224" s="6">
        <f t="shared" si="10"/>
        <v>0.4</v>
      </c>
      <c r="G224" s="6" t="s">
        <v>2</v>
      </c>
      <c r="H224" s="6" t="s">
        <v>107</v>
      </c>
      <c r="I224" s="6">
        <v>3.9456882472482101E-13</v>
      </c>
      <c r="J224" s="6">
        <v>4.2850757023934699E-13</v>
      </c>
      <c r="K224" s="6">
        <f t="shared" si="11"/>
        <v>0.92079779245073978</v>
      </c>
    </row>
    <row r="225" spans="1:11">
      <c r="A225" s="6">
        <v>0</v>
      </c>
      <c r="B225" s="6">
        <v>9.9999999999999995E-7</v>
      </c>
      <c r="C225" s="6">
        <v>1.0000000000000001E-5</v>
      </c>
      <c r="D225" s="6">
        <v>2.4999999999999999E-13</v>
      </c>
      <c r="E225" s="6">
        <f t="shared" si="9"/>
        <v>0</v>
      </c>
      <c r="F225" s="6">
        <f t="shared" si="10"/>
        <v>0.04</v>
      </c>
      <c r="G225" s="6" t="s">
        <v>2</v>
      </c>
      <c r="H225" s="6" t="s">
        <v>107</v>
      </c>
      <c r="I225" s="6">
        <v>2.1890696783515901E-13</v>
      </c>
      <c r="J225" s="6">
        <v>2.4454174606473598E-13</v>
      </c>
      <c r="K225" s="6">
        <f t="shared" si="11"/>
        <v>0.89517217962944107</v>
      </c>
    </row>
    <row r="226" spans="1:11">
      <c r="A226" s="6">
        <v>0</v>
      </c>
      <c r="B226" s="6">
        <v>9.9999999999999995E-7</v>
      </c>
      <c r="C226" s="6">
        <v>9.9999999999999995E-7</v>
      </c>
      <c r="D226" s="6">
        <v>2.4999999999999999E-13</v>
      </c>
      <c r="E226" s="6">
        <f t="shared" si="9"/>
        <v>0</v>
      </c>
      <c r="F226" s="6">
        <f t="shared" si="10"/>
        <v>4.0000000000000001E-3</v>
      </c>
      <c r="G226" s="6" t="s">
        <v>2</v>
      </c>
      <c r="H226" s="6" t="s">
        <v>107</v>
      </c>
      <c r="I226" s="6">
        <v>2.0416001447075601E-13</v>
      </c>
      <c r="J226" s="6">
        <v>2.2888591057131002E-13</v>
      </c>
      <c r="K226" s="6">
        <f t="shared" si="11"/>
        <v>0.89197283468066246</v>
      </c>
    </row>
    <row r="227" spans="1:11">
      <c r="A227" s="6">
        <v>0</v>
      </c>
      <c r="B227" s="6">
        <v>9.9999999999999995E-7</v>
      </c>
      <c r="C227" s="6">
        <v>9.9999999999999995E-8</v>
      </c>
      <c r="D227" s="6">
        <v>2.4999999999999999E-13</v>
      </c>
      <c r="E227" s="6">
        <f t="shared" si="9"/>
        <v>0</v>
      </c>
      <c r="F227" s="6">
        <f t="shared" si="10"/>
        <v>3.9999999999999996E-4</v>
      </c>
      <c r="G227" s="6" t="s">
        <v>2</v>
      </c>
      <c r="H227" s="6" t="s">
        <v>107</v>
      </c>
      <c r="I227" s="6">
        <v>2.02715465372247E-13</v>
      </c>
      <c r="J227" s="6">
        <v>2.2740359896887199E-13</v>
      </c>
      <c r="K227" s="6">
        <f t="shared" si="11"/>
        <v>0.89143472790857448</v>
      </c>
    </row>
    <row r="228" spans="1:11">
      <c r="A228" s="6">
        <v>0</v>
      </c>
      <c r="B228" s="6">
        <v>9.9999999999999995E-7</v>
      </c>
      <c r="C228" s="6">
        <v>1E-8</v>
      </c>
      <c r="D228" s="6">
        <v>2.4999999999999999E-13</v>
      </c>
      <c r="E228" s="6">
        <f t="shared" si="9"/>
        <v>0</v>
      </c>
      <c r="F228" s="6">
        <f t="shared" si="10"/>
        <v>4.0000000000000003E-5</v>
      </c>
      <c r="G228" s="6" t="s">
        <v>2</v>
      </c>
      <c r="H228" s="6" t="s">
        <v>107</v>
      </c>
      <c r="I228" s="6">
        <v>2.0256504579808201E-13</v>
      </c>
      <c r="J228" s="6">
        <v>2.27243815780004E-13</v>
      </c>
      <c r="K228" s="6">
        <f t="shared" si="11"/>
        <v>0.89139959696058946</v>
      </c>
    </row>
    <row r="229" spans="1:11">
      <c r="A229" s="6">
        <v>0</v>
      </c>
      <c r="B229" s="6">
        <v>9.9999999999999995E-7</v>
      </c>
      <c r="C229" s="6">
        <v>1E-4</v>
      </c>
      <c r="D229" s="6">
        <v>2.4999999999999998E-12</v>
      </c>
      <c r="E229" s="6">
        <f t="shared" si="9"/>
        <v>0</v>
      </c>
      <c r="F229" s="6">
        <f t="shared" si="10"/>
        <v>0.4</v>
      </c>
      <c r="G229" s="6" t="s">
        <v>2</v>
      </c>
      <c r="H229" s="6" t="s">
        <v>107</v>
      </c>
      <c r="I229" s="6">
        <v>4.3101205119519401E-13</v>
      </c>
      <c r="J229" s="6">
        <v>5.3033019413854904E-13</v>
      </c>
      <c r="K229" s="6">
        <f t="shared" si="11"/>
        <v>0.81272395190569124</v>
      </c>
    </row>
    <row r="230" spans="1:11">
      <c r="A230" s="6">
        <v>0</v>
      </c>
      <c r="B230" s="6">
        <v>9.9999999999999995E-7</v>
      </c>
      <c r="C230" s="6">
        <v>1.0000000000000001E-5</v>
      </c>
      <c r="D230" s="6">
        <v>2.4999999999999998E-12</v>
      </c>
      <c r="E230" s="6">
        <f t="shared" si="9"/>
        <v>0</v>
      </c>
      <c r="F230" s="6">
        <f t="shared" si="10"/>
        <v>0.04</v>
      </c>
      <c r="G230" s="6" t="s">
        <v>2</v>
      </c>
      <c r="H230" s="6" t="s">
        <v>107</v>
      </c>
      <c r="I230" s="6">
        <v>2.4356065449199401E-13</v>
      </c>
      <c r="J230" s="6">
        <v>3.1789249693310303E-13</v>
      </c>
      <c r="K230" s="6">
        <f t="shared" si="11"/>
        <v>0.76617302025611722</v>
      </c>
    </row>
    <row r="231" spans="1:11">
      <c r="A231" s="6">
        <v>0</v>
      </c>
      <c r="B231" s="6">
        <v>9.9999999999999995E-7</v>
      </c>
      <c r="C231" s="6">
        <v>9.9999999999999995E-7</v>
      </c>
      <c r="D231" s="6">
        <v>2.4999999999999998E-12</v>
      </c>
      <c r="E231" s="6">
        <f t="shared" si="9"/>
        <v>0</v>
      </c>
      <c r="F231" s="6">
        <f t="shared" si="10"/>
        <v>4.0000000000000001E-3</v>
      </c>
      <c r="G231" s="6" t="s">
        <v>2</v>
      </c>
      <c r="H231" s="6" t="s">
        <v>107</v>
      </c>
      <c r="I231" s="6">
        <v>2.2767894297198599E-13</v>
      </c>
      <c r="J231" s="6">
        <v>2.9943168564056501E-13</v>
      </c>
      <c r="K231" s="6">
        <f t="shared" si="11"/>
        <v>0.7603702409947678</v>
      </c>
    </row>
    <row r="232" spans="1:11">
      <c r="A232" s="6">
        <v>0</v>
      </c>
      <c r="B232" s="6">
        <v>9.9999999999999995E-7</v>
      </c>
      <c r="C232" s="6">
        <v>9.9999999999999995E-8</v>
      </c>
      <c r="D232" s="6">
        <v>2.4999999999999998E-12</v>
      </c>
      <c r="E232" s="6">
        <f t="shared" si="9"/>
        <v>0</v>
      </c>
      <c r="F232" s="6">
        <f t="shared" si="10"/>
        <v>3.9999999999999996E-4</v>
      </c>
      <c r="G232" s="6" t="s">
        <v>2</v>
      </c>
      <c r="H232" s="6" t="s">
        <v>107</v>
      </c>
      <c r="I232" s="6">
        <v>2.26124583905028E-13</v>
      </c>
      <c r="J232" s="6">
        <v>2.9761944076211198E-13</v>
      </c>
      <c r="K232" s="6">
        <f t="shared" si="11"/>
        <v>0.75977759828454883</v>
      </c>
    </row>
    <row r="233" spans="1:11">
      <c r="A233" s="6">
        <v>0</v>
      </c>
      <c r="B233" s="6">
        <v>9.9999999999999995E-7</v>
      </c>
      <c r="C233" s="6">
        <v>1E-8</v>
      </c>
      <c r="D233" s="6">
        <v>2.4999999999999998E-12</v>
      </c>
      <c r="E233" s="6">
        <f t="shared" si="9"/>
        <v>0</v>
      </c>
      <c r="F233" s="6">
        <f t="shared" si="10"/>
        <v>4.0000000000000003E-5</v>
      </c>
      <c r="G233" s="6" t="s">
        <v>2</v>
      </c>
      <c r="H233" s="6" t="s">
        <v>107</v>
      </c>
      <c r="I233" s="6">
        <v>2.2595246928676701E-13</v>
      </c>
      <c r="J233" s="6">
        <v>2.9742726329754702E-13</v>
      </c>
      <c r="K233" s="6">
        <f t="shared" si="11"/>
        <v>0.75968983737957996</v>
      </c>
    </row>
    <row r="234" spans="1:11">
      <c r="A234" s="6">
        <v>0</v>
      </c>
      <c r="B234" s="6">
        <v>9.9999999999999995E-7</v>
      </c>
      <c r="C234" s="6">
        <v>1E-4</v>
      </c>
      <c r="D234" s="6">
        <v>2.5000000000000001E-11</v>
      </c>
      <c r="E234" s="6">
        <f t="shared" si="9"/>
        <v>0</v>
      </c>
      <c r="F234" s="6">
        <f t="shared" si="10"/>
        <v>0.4</v>
      </c>
      <c r="G234" s="6" t="s">
        <v>2</v>
      </c>
      <c r="H234" s="6" t="s">
        <v>107</v>
      </c>
      <c r="I234" s="6">
        <v>6.1474619619022502E-13</v>
      </c>
      <c r="J234" s="6">
        <v>8.5923170873634401E-13</v>
      </c>
      <c r="K234" s="6">
        <f t="shared" si="11"/>
        <v>0.71546032337926724</v>
      </c>
    </row>
    <row r="235" spans="1:11">
      <c r="A235" s="6">
        <v>0</v>
      </c>
      <c r="B235" s="6">
        <v>9.9999999999999995E-7</v>
      </c>
      <c r="C235" s="6">
        <v>1.0000000000000001E-5</v>
      </c>
      <c r="D235" s="6">
        <v>2.5000000000000001E-11</v>
      </c>
      <c r="E235" s="6">
        <f t="shared" si="9"/>
        <v>0</v>
      </c>
      <c r="F235" s="6">
        <f t="shared" si="10"/>
        <v>0.04</v>
      </c>
      <c r="G235" s="6" t="s">
        <v>2</v>
      </c>
      <c r="H235" s="6" t="s">
        <v>107</v>
      </c>
      <c r="I235" s="6">
        <v>3.6996001351643501E-13</v>
      </c>
      <c r="J235" s="6">
        <v>5.2853735220581501E-13</v>
      </c>
      <c r="K235" s="6">
        <f t="shared" si="11"/>
        <v>0.69996947608798477</v>
      </c>
    </row>
    <row r="236" spans="1:11">
      <c r="A236" s="6">
        <v>0</v>
      </c>
      <c r="B236" s="6">
        <v>9.9999999999999995E-7</v>
      </c>
      <c r="C236" s="6">
        <v>9.9999999999999995E-7</v>
      </c>
      <c r="D236" s="6">
        <v>2.5000000000000001E-11</v>
      </c>
      <c r="E236" s="6">
        <f t="shared" si="9"/>
        <v>0</v>
      </c>
      <c r="F236" s="6">
        <f t="shared" si="10"/>
        <v>4.0000000000000001E-3</v>
      </c>
      <c r="G236" s="6" t="s">
        <v>2</v>
      </c>
      <c r="H236" s="6" t="s">
        <v>107</v>
      </c>
      <c r="I236" s="6">
        <v>3.4864747560479599E-13</v>
      </c>
      <c r="J236" s="6">
        <v>4.9870593725605703E-13</v>
      </c>
      <c r="K236" s="6">
        <f t="shared" si="11"/>
        <v>0.69910432092125951</v>
      </c>
    </row>
    <row r="237" spans="1:11">
      <c r="A237" s="6">
        <v>0</v>
      </c>
      <c r="B237" s="6">
        <v>9.9999999999999995E-7</v>
      </c>
      <c r="C237" s="6">
        <v>9.9999999999999995E-8</v>
      </c>
      <c r="D237" s="6">
        <v>2.5000000000000001E-11</v>
      </c>
      <c r="E237" s="6">
        <f t="shared" si="9"/>
        <v>0</v>
      </c>
      <c r="F237" s="6">
        <f t="shared" si="10"/>
        <v>3.9999999999999996E-4</v>
      </c>
      <c r="G237" s="6" t="s">
        <v>2</v>
      </c>
      <c r="H237" s="6" t="s">
        <v>107</v>
      </c>
      <c r="I237" s="6">
        <v>3.4654779840218399E-13</v>
      </c>
      <c r="J237" s="6">
        <v>4.9575850380948998E-13</v>
      </c>
      <c r="K237" s="6">
        <f t="shared" si="11"/>
        <v>0.6990254241515852</v>
      </c>
    </row>
    <row r="238" spans="1:11">
      <c r="A238" s="6">
        <v>0</v>
      </c>
      <c r="B238" s="6">
        <v>9.9999999999999995E-7</v>
      </c>
      <c r="C238" s="6">
        <v>1E-8</v>
      </c>
      <c r="D238" s="6">
        <v>2.5000000000000001E-11</v>
      </c>
      <c r="E238" s="6">
        <f t="shared" si="9"/>
        <v>0</v>
      </c>
      <c r="F238" s="6">
        <f t="shared" si="10"/>
        <v>4.0000000000000003E-5</v>
      </c>
      <c r="G238" s="6" t="s">
        <v>2</v>
      </c>
      <c r="H238" s="6" t="s">
        <v>107</v>
      </c>
      <c r="I238" s="6">
        <v>3.4634323169607498E-13</v>
      </c>
      <c r="J238" s="6">
        <v>4.9546752100760802E-13</v>
      </c>
      <c r="K238" s="6">
        <f t="shared" si="11"/>
        <v>0.69902307822666909</v>
      </c>
    </row>
    <row r="239" spans="1:11">
      <c r="A239" s="6">
        <v>0</v>
      </c>
      <c r="B239" s="6">
        <v>9.9999999999999995E-7</v>
      </c>
      <c r="C239" s="6">
        <v>1E-4</v>
      </c>
      <c r="D239" s="6">
        <v>2.5000000000000002E-10</v>
      </c>
      <c r="E239" s="6">
        <f t="shared" si="9"/>
        <v>0</v>
      </c>
      <c r="F239" s="6">
        <f t="shared" si="10"/>
        <v>0.4</v>
      </c>
      <c r="G239" s="6" t="s">
        <v>2</v>
      </c>
      <c r="H239" s="6" t="s">
        <v>107</v>
      </c>
      <c r="I239" s="6">
        <v>1.7629223684893299E-12</v>
      </c>
      <c r="J239" s="6">
        <v>2.09055941842514E-12</v>
      </c>
      <c r="K239" s="6">
        <f t="shared" si="11"/>
        <v>0.84327781021281589</v>
      </c>
    </row>
    <row r="240" spans="1:11">
      <c r="A240" s="6">
        <v>0</v>
      </c>
      <c r="B240" s="6">
        <v>9.9999999999999995E-7</v>
      </c>
      <c r="C240" s="6">
        <v>1.0000000000000001E-5</v>
      </c>
      <c r="D240" s="6">
        <v>2.5000000000000002E-10</v>
      </c>
      <c r="E240" s="6">
        <f t="shared" si="9"/>
        <v>0</v>
      </c>
      <c r="F240" s="6">
        <f t="shared" si="10"/>
        <v>0.04</v>
      </c>
      <c r="G240" s="6" t="s">
        <v>2</v>
      </c>
      <c r="H240" s="6" t="s">
        <v>107</v>
      </c>
      <c r="I240" s="6">
        <v>1.1934938804679199E-12</v>
      </c>
      <c r="J240" s="6">
        <v>1.3839139863277001E-12</v>
      </c>
      <c r="K240" s="6">
        <f t="shared" si="11"/>
        <v>0.86240466695110762</v>
      </c>
    </row>
    <row r="241" spans="1:11">
      <c r="A241" s="6">
        <v>0</v>
      </c>
      <c r="B241" s="6">
        <v>9.9999999999999995E-7</v>
      </c>
      <c r="C241" s="6">
        <v>9.9999999999999995E-7</v>
      </c>
      <c r="D241" s="6">
        <v>2.5000000000000002E-10</v>
      </c>
      <c r="E241" s="6">
        <f t="shared" ref="E241:E304" si="12">A241*2*0.00025/D241</f>
        <v>0</v>
      </c>
      <c r="F241" s="6">
        <f t="shared" si="10"/>
        <v>4.0000000000000001E-3</v>
      </c>
      <c r="G241" s="6" t="s">
        <v>2</v>
      </c>
      <c r="H241" s="6" t="s">
        <v>107</v>
      </c>
      <c r="I241" s="6">
        <v>1.14071467192207E-12</v>
      </c>
      <c r="J241" s="6">
        <v>1.31903899778757E-12</v>
      </c>
      <c r="K241" s="6">
        <f t="shared" si="11"/>
        <v>0.86480738919425115</v>
      </c>
    </row>
    <row r="242" spans="1:11">
      <c r="A242" s="6">
        <v>0</v>
      </c>
      <c r="B242" s="6">
        <v>9.9999999999999995E-7</v>
      </c>
      <c r="C242" s="6">
        <v>9.9999999999999995E-8</v>
      </c>
      <c r="D242" s="6">
        <v>2.5000000000000002E-10</v>
      </c>
      <c r="E242" s="6">
        <f t="shared" si="12"/>
        <v>0</v>
      </c>
      <c r="F242" s="6">
        <f t="shared" si="10"/>
        <v>3.9999999999999996E-4</v>
      </c>
      <c r="G242" s="6" t="s">
        <v>2</v>
      </c>
      <c r="H242" s="6" t="s">
        <v>107</v>
      </c>
      <c r="I242" s="6">
        <v>1.13547486038812E-12</v>
      </c>
      <c r="J242" s="6">
        <v>1.3126075799515399E-12</v>
      </c>
      <c r="K242" s="6">
        <f t="shared" si="11"/>
        <v>0.86505279851426775</v>
      </c>
    </row>
    <row r="243" spans="1:11">
      <c r="A243" s="6">
        <v>0</v>
      </c>
      <c r="B243" s="6">
        <v>9.9999999999999995E-7</v>
      </c>
      <c r="C243" s="6">
        <v>1E-8</v>
      </c>
      <c r="D243" s="6">
        <v>2.5000000000000002E-10</v>
      </c>
      <c r="E243" s="6">
        <f t="shared" si="12"/>
        <v>0</v>
      </c>
      <c r="F243" s="6">
        <f t="shared" si="10"/>
        <v>4.0000000000000003E-5</v>
      </c>
      <c r="G243" s="6" t="s">
        <v>2</v>
      </c>
      <c r="H243" s="6" t="s">
        <v>107</v>
      </c>
      <c r="I243" s="6">
        <v>1.13495477676625E-12</v>
      </c>
      <c r="J243" s="6">
        <v>1.3119683695208699E-12</v>
      </c>
      <c r="K243" s="6">
        <f t="shared" si="11"/>
        <v>0.86507785029964923</v>
      </c>
    </row>
    <row r="244" spans="1:11">
      <c r="A244" s="6">
        <v>0</v>
      </c>
      <c r="B244" s="6">
        <v>9.9999999999999995E-7</v>
      </c>
      <c r="C244" s="6">
        <v>1E-4</v>
      </c>
      <c r="D244" s="6">
        <v>2.5000000000000001E-9</v>
      </c>
      <c r="E244" s="6">
        <f t="shared" si="12"/>
        <v>0</v>
      </c>
      <c r="F244" s="6">
        <f t="shared" si="10"/>
        <v>0.4</v>
      </c>
      <c r="G244" s="6" t="s">
        <v>2</v>
      </c>
      <c r="H244" s="6" t="s">
        <v>107</v>
      </c>
      <c r="I244" s="6">
        <v>1.11924895498786E-11</v>
      </c>
      <c r="J244" s="6">
        <v>1.1493499203742799E-11</v>
      </c>
      <c r="K244" s="6">
        <f t="shared" si="11"/>
        <v>0.97381044288355822</v>
      </c>
    </row>
    <row r="245" spans="1:11">
      <c r="A245" s="6">
        <v>0</v>
      </c>
      <c r="B245" s="6">
        <v>9.9999999999999995E-7</v>
      </c>
      <c r="C245" s="6">
        <v>1.0000000000000001E-5</v>
      </c>
      <c r="D245" s="6">
        <v>2.5000000000000001E-9</v>
      </c>
      <c r="E245" s="6">
        <f t="shared" si="12"/>
        <v>0</v>
      </c>
      <c r="F245" s="6">
        <f t="shared" si="10"/>
        <v>0.04</v>
      </c>
      <c r="G245" s="6" t="s">
        <v>2</v>
      </c>
      <c r="H245" s="6" t="s">
        <v>107</v>
      </c>
      <c r="I245" s="6">
        <v>8.2878657466185603E-12</v>
      </c>
      <c r="J245" s="6">
        <v>8.4658756562107901E-12</v>
      </c>
      <c r="K245" s="6">
        <f t="shared" si="11"/>
        <v>0.97897324307360489</v>
      </c>
    </row>
    <row r="246" spans="1:11">
      <c r="A246" s="6">
        <v>0</v>
      </c>
      <c r="B246" s="6">
        <v>9.9999999999999995E-7</v>
      </c>
      <c r="C246" s="6">
        <v>9.9999999999999995E-7</v>
      </c>
      <c r="D246" s="6">
        <v>2.5000000000000001E-9</v>
      </c>
      <c r="E246" s="6">
        <f t="shared" si="12"/>
        <v>0</v>
      </c>
      <c r="F246" s="6">
        <f t="shared" si="10"/>
        <v>4.0000000000000001E-3</v>
      </c>
      <c r="G246" s="6" t="s">
        <v>2</v>
      </c>
      <c r="H246" s="6" t="s">
        <v>107</v>
      </c>
      <c r="I246" s="6">
        <v>7.9981526435648593E-12</v>
      </c>
      <c r="J246" s="6">
        <v>8.1651636513139094E-12</v>
      </c>
      <c r="K246" s="6">
        <f t="shared" si="11"/>
        <v>0.97954590809430064</v>
      </c>
    </row>
    <row r="247" spans="1:11">
      <c r="A247" s="6">
        <v>0</v>
      </c>
      <c r="B247" s="6">
        <v>9.9999999999999995E-7</v>
      </c>
      <c r="C247" s="6">
        <v>9.9999999999999995E-8</v>
      </c>
      <c r="D247" s="6">
        <v>2.5000000000000001E-9</v>
      </c>
      <c r="E247" s="6">
        <f t="shared" si="12"/>
        <v>0</v>
      </c>
      <c r="F247" s="6">
        <f t="shared" si="10"/>
        <v>3.9999999999999996E-4</v>
      </c>
      <c r="G247" s="6" t="s">
        <v>2</v>
      </c>
      <c r="H247" s="6" t="s">
        <v>107</v>
      </c>
      <c r="I247" s="6">
        <v>7.9692240318371306E-12</v>
      </c>
      <c r="J247" s="6">
        <v>8.1351497316165801E-12</v>
      </c>
      <c r="K247" s="6">
        <f t="shared" si="11"/>
        <v>0.97960385423090701</v>
      </c>
    </row>
    <row r="248" spans="1:11">
      <c r="A248" s="6">
        <v>0</v>
      </c>
      <c r="B248" s="6">
        <v>9.9999999999999995E-7</v>
      </c>
      <c r="C248" s="6">
        <v>1E-8</v>
      </c>
      <c r="D248" s="6">
        <v>2.5000000000000001E-9</v>
      </c>
      <c r="E248" s="6">
        <f t="shared" si="12"/>
        <v>0</v>
      </c>
      <c r="F248" s="6">
        <f t="shared" si="10"/>
        <v>4.0000000000000003E-5</v>
      </c>
      <c r="G248" s="6" t="s">
        <v>2</v>
      </c>
      <c r="H248" s="6" t="s">
        <v>107</v>
      </c>
      <c r="I248" s="6">
        <v>7.9662632911355601E-12</v>
      </c>
      <c r="J248" s="6">
        <v>8.1320808580470694E-12</v>
      </c>
      <c r="K248" s="6">
        <f t="shared" si="11"/>
        <v>0.97960945423366941</v>
      </c>
    </row>
    <row r="249" spans="1:11">
      <c r="A249" s="6">
        <v>0</v>
      </c>
      <c r="B249" s="6">
        <v>9.9999999999999995E-7</v>
      </c>
      <c r="C249" s="6">
        <v>1E-4</v>
      </c>
      <c r="D249" s="6">
        <v>2.4999999999999999E-8</v>
      </c>
      <c r="E249" s="6">
        <f t="shared" si="12"/>
        <v>0</v>
      </c>
      <c r="F249" s="6">
        <f t="shared" si="10"/>
        <v>0.4</v>
      </c>
      <c r="G249" s="6" t="s">
        <v>2</v>
      </c>
      <c r="H249" s="6" t="s">
        <v>107</v>
      </c>
      <c r="I249" s="6">
        <v>9.6492787279527601E-11</v>
      </c>
      <c r="J249" s="6">
        <v>9.6756066190682697E-11</v>
      </c>
      <c r="K249" s="6">
        <f t="shared" si="11"/>
        <v>0.99727894155353281</v>
      </c>
    </row>
    <row r="250" spans="1:11">
      <c r="A250" s="6">
        <v>0</v>
      </c>
      <c r="B250" s="6">
        <v>9.9999999999999995E-7</v>
      </c>
      <c r="C250" s="6">
        <v>1.0000000000000001E-5</v>
      </c>
      <c r="D250" s="6">
        <v>2.4999999999999999E-8</v>
      </c>
      <c r="E250" s="6">
        <f t="shared" si="12"/>
        <v>0</v>
      </c>
      <c r="F250" s="6">
        <f t="shared" si="10"/>
        <v>0.04</v>
      </c>
      <c r="G250" s="6" t="s">
        <v>2</v>
      </c>
      <c r="H250" s="6" t="s">
        <v>107</v>
      </c>
      <c r="I250" s="6">
        <v>7.4017075765812695E-11</v>
      </c>
      <c r="J250" s="6">
        <v>7.4177909261934804E-11</v>
      </c>
      <c r="K250" s="6">
        <f t="shared" si="11"/>
        <v>0.99783178714899912</v>
      </c>
    </row>
    <row r="251" spans="1:11">
      <c r="A251" s="6">
        <v>0</v>
      </c>
      <c r="B251" s="6">
        <v>9.9999999999999995E-7</v>
      </c>
      <c r="C251" s="6">
        <v>9.9999999999999995E-7</v>
      </c>
      <c r="D251" s="6">
        <v>2.4999999999999999E-8</v>
      </c>
      <c r="E251" s="6">
        <f t="shared" si="12"/>
        <v>0</v>
      </c>
      <c r="F251" s="6">
        <f t="shared" si="10"/>
        <v>4.0000000000000001E-3</v>
      </c>
      <c r="G251" s="6" t="s">
        <v>2</v>
      </c>
      <c r="H251" s="6" t="s">
        <v>107</v>
      </c>
      <c r="I251" s="6">
        <v>7.1689795394160898E-11</v>
      </c>
      <c r="J251" s="6">
        <v>7.1841191764101102E-11</v>
      </c>
      <c r="K251" s="6">
        <f t="shared" si="11"/>
        <v>0.99789262446484284</v>
      </c>
    </row>
    <row r="252" spans="1:11">
      <c r="A252" s="6">
        <v>0</v>
      </c>
      <c r="B252" s="6">
        <v>9.9999999999999995E-7</v>
      </c>
      <c r="C252" s="6">
        <v>9.9999999999999995E-8</v>
      </c>
      <c r="D252" s="6">
        <v>2.4999999999999999E-8</v>
      </c>
      <c r="E252" s="6">
        <f t="shared" si="12"/>
        <v>0</v>
      </c>
      <c r="F252" s="6">
        <f t="shared" si="10"/>
        <v>3.9999999999999996E-4</v>
      </c>
      <c r="G252" s="6" t="s">
        <v>2</v>
      </c>
      <c r="H252" s="6" t="s">
        <v>107</v>
      </c>
      <c r="I252" s="6">
        <v>7.14565038599473E-11</v>
      </c>
      <c r="J252" s="6">
        <v>7.1606966252862501E-11</v>
      </c>
      <c r="K252" s="6">
        <f t="shared" si="11"/>
        <v>0.99789877436807084</v>
      </c>
    </row>
    <row r="253" spans="1:11">
      <c r="A253" s="6">
        <v>0</v>
      </c>
      <c r="B253" s="6">
        <v>9.9999999999999995E-7</v>
      </c>
      <c r="C253" s="6">
        <v>1E-8</v>
      </c>
      <c r="D253" s="6">
        <v>2.4999999999999999E-8</v>
      </c>
      <c r="E253" s="6">
        <f t="shared" si="12"/>
        <v>0</v>
      </c>
      <c r="F253" s="6">
        <f t="shared" si="10"/>
        <v>4.0000000000000003E-5</v>
      </c>
      <c r="G253" s="6" t="s">
        <v>2</v>
      </c>
      <c r="H253" s="6" t="s">
        <v>107</v>
      </c>
      <c r="I253" s="6">
        <v>7.1432614562666905E-11</v>
      </c>
      <c r="J253" s="6">
        <v>7.1582984005763397E-11</v>
      </c>
      <c r="K253" s="6">
        <f t="shared" si="11"/>
        <v>0.99789936889073549</v>
      </c>
    </row>
    <row r="254" spans="1:11">
      <c r="A254" s="6">
        <v>0</v>
      </c>
      <c r="B254" s="6">
        <v>1.0000000000000001E-5</v>
      </c>
      <c r="C254" s="6">
        <v>1E-4</v>
      </c>
      <c r="D254" s="6">
        <v>2.4999999999999999E-17</v>
      </c>
      <c r="E254" s="6">
        <f t="shared" si="12"/>
        <v>0</v>
      </c>
      <c r="F254" s="6">
        <f t="shared" si="10"/>
        <v>0.4</v>
      </c>
      <c r="G254" s="6" t="s">
        <v>2</v>
      </c>
      <c r="H254" s="6" t="s">
        <v>107</v>
      </c>
      <c r="I254" s="6">
        <v>3.7020221352447499E-12</v>
      </c>
      <c r="J254" s="6">
        <v>3.8496975463866399E-12</v>
      </c>
      <c r="K254" s="6">
        <f t="shared" si="11"/>
        <v>0.96163973679425818</v>
      </c>
    </row>
    <row r="255" spans="1:11">
      <c r="A255" s="6">
        <v>0</v>
      </c>
      <c r="B255" s="6">
        <v>1.0000000000000001E-5</v>
      </c>
      <c r="C255" s="6">
        <v>1.0000000000000001E-5</v>
      </c>
      <c r="D255" s="6">
        <v>2.4999999999999999E-17</v>
      </c>
      <c r="E255" s="6">
        <f t="shared" si="12"/>
        <v>0</v>
      </c>
      <c r="F255" s="6">
        <f t="shared" si="10"/>
        <v>0.04</v>
      </c>
      <c r="G255" s="6" t="s">
        <v>2</v>
      </c>
      <c r="H255" s="6" t="s">
        <v>107</v>
      </c>
      <c r="I255" s="6">
        <v>2.0430448647694198E-12</v>
      </c>
      <c r="J255" s="6">
        <v>2.1246421033807099E-12</v>
      </c>
      <c r="K255" s="6">
        <f t="shared" si="11"/>
        <v>0.96159483120406331</v>
      </c>
    </row>
    <row r="256" spans="1:11">
      <c r="A256" s="6">
        <v>0</v>
      </c>
      <c r="B256" s="6">
        <v>1.0000000000000001E-5</v>
      </c>
      <c r="C256" s="6">
        <v>9.9999999999999995E-7</v>
      </c>
      <c r="D256" s="6">
        <v>2.4999999999999999E-17</v>
      </c>
      <c r="E256" s="6">
        <f t="shared" si="12"/>
        <v>0</v>
      </c>
      <c r="F256" s="6">
        <f t="shared" si="10"/>
        <v>4.0000000000000001E-3</v>
      </c>
      <c r="G256" s="6" t="s">
        <v>2</v>
      </c>
      <c r="H256" s="6" t="s">
        <v>107</v>
      </c>
      <c r="I256" s="6">
        <v>1.9039526324368599E-12</v>
      </c>
      <c r="J256" s="6">
        <v>1.9801289212737999E-12</v>
      </c>
      <c r="K256" s="6">
        <f t="shared" si="11"/>
        <v>0.96152963172320294</v>
      </c>
    </row>
    <row r="257" spans="1:11">
      <c r="A257" s="6">
        <v>0</v>
      </c>
      <c r="B257" s="6">
        <v>1.0000000000000001E-5</v>
      </c>
      <c r="C257" s="6">
        <v>9.9999999999999995E-8</v>
      </c>
      <c r="D257" s="6">
        <v>2.4999999999999999E-17</v>
      </c>
      <c r="E257" s="6">
        <f t="shared" si="12"/>
        <v>0</v>
      </c>
      <c r="F257" s="6">
        <f t="shared" si="10"/>
        <v>3.9999999999999996E-4</v>
      </c>
      <c r="G257" s="6" t="s">
        <v>2</v>
      </c>
      <c r="H257" s="6" t="s">
        <v>107</v>
      </c>
      <c r="I257" s="6">
        <v>1.8904458536120101E-12</v>
      </c>
      <c r="J257" s="6">
        <v>1.9659579060284998E-12</v>
      </c>
      <c r="K257" s="6">
        <f t="shared" si="11"/>
        <v>0.96159019876013807</v>
      </c>
    </row>
    <row r="258" spans="1:11">
      <c r="A258" s="6">
        <v>0</v>
      </c>
      <c r="B258" s="6">
        <v>1.0000000000000001E-5</v>
      </c>
      <c r="C258" s="6">
        <v>1E-8</v>
      </c>
      <c r="D258" s="6">
        <v>2.4999999999999999E-17</v>
      </c>
      <c r="E258" s="6">
        <f t="shared" si="12"/>
        <v>0</v>
      </c>
      <c r="F258" s="6">
        <f t="shared" si="10"/>
        <v>4.0000000000000003E-5</v>
      </c>
      <c r="G258" s="6" t="s">
        <v>2</v>
      </c>
      <c r="H258" s="6" t="s">
        <v>107</v>
      </c>
      <c r="I258" s="6">
        <v>1.8890973658702301E-12</v>
      </c>
      <c r="J258" s="6">
        <v>1.9645446988043301E-12</v>
      </c>
      <c r="K258" s="6">
        <f t="shared" si="11"/>
        <v>0.96159551219169559</v>
      </c>
    </row>
    <row r="259" spans="1:11">
      <c r="A259" s="6">
        <v>0</v>
      </c>
      <c r="B259" s="6">
        <v>1.0000000000000001E-5</v>
      </c>
      <c r="C259" s="6">
        <v>1E-4</v>
      </c>
      <c r="D259" s="6">
        <v>2.5000000000000002E-16</v>
      </c>
      <c r="E259" s="6">
        <f t="shared" si="12"/>
        <v>0</v>
      </c>
      <c r="F259" s="6">
        <f t="shared" si="10"/>
        <v>0.4</v>
      </c>
      <c r="G259" s="6" t="s">
        <v>2</v>
      </c>
      <c r="H259" s="6" t="s">
        <v>107</v>
      </c>
      <c r="I259" s="6">
        <v>3.7062393214629698E-12</v>
      </c>
      <c r="J259" s="6">
        <v>3.8523552820247498E-12</v>
      </c>
      <c r="K259" s="6">
        <f t="shared" si="11"/>
        <v>0.96207100595223827</v>
      </c>
    </row>
    <row r="260" spans="1:11">
      <c r="A260" s="6">
        <v>0</v>
      </c>
      <c r="B260" s="6">
        <v>1.0000000000000001E-5</v>
      </c>
      <c r="C260" s="6">
        <v>1.0000000000000001E-5</v>
      </c>
      <c r="D260" s="6">
        <v>2.5000000000000002E-16</v>
      </c>
      <c r="E260" s="6">
        <f t="shared" si="12"/>
        <v>0</v>
      </c>
      <c r="F260" s="6">
        <f t="shared" ref="F260:F323" si="13">C260/(0.00025)</f>
        <v>0.04</v>
      </c>
      <c r="G260" s="6" t="s">
        <v>2</v>
      </c>
      <c r="H260" s="6" t="s">
        <v>107</v>
      </c>
      <c r="I260" s="6">
        <v>2.04575559040736E-12</v>
      </c>
      <c r="J260" s="6">
        <v>2.1266215351178202E-12</v>
      </c>
      <c r="K260" s="6">
        <f t="shared" ref="K260:K323" si="14">I260/J260</f>
        <v>0.96197445414001226</v>
      </c>
    </row>
    <row r="261" spans="1:11">
      <c r="A261" s="6">
        <v>0</v>
      </c>
      <c r="B261" s="6">
        <v>1.0000000000000001E-5</v>
      </c>
      <c r="C261" s="6">
        <v>9.9999999999999995E-7</v>
      </c>
      <c r="D261" s="6">
        <v>2.5000000000000002E-16</v>
      </c>
      <c r="E261" s="6">
        <f t="shared" si="12"/>
        <v>0</v>
      </c>
      <c r="F261" s="6">
        <f t="shared" si="13"/>
        <v>4.0000000000000001E-3</v>
      </c>
      <c r="G261" s="6" t="s">
        <v>2</v>
      </c>
      <c r="H261" s="6" t="s">
        <v>107</v>
      </c>
      <c r="I261" s="6">
        <v>1.9064310661527098E-12</v>
      </c>
      <c r="J261" s="6">
        <v>1.98203901628864E-12</v>
      </c>
      <c r="K261" s="6">
        <f t="shared" si="14"/>
        <v>0.9618534501518009</v>
      </c>
    </row>
    <row r="262" spans="1:11">
      <c r="A262" s="6">
        <v>0</v>
      </c>
      <c r="B262" s="6">
        <v>1.0000000000000001E-5</v>
      </c>
      <c r="C262" s="6">
        <v>9.9999999999999995E-8</v>
      </c>
      <c r="D262" s="6">
        <v>2.5000000000000002E-16</v>
      </c>
      <c r="E262" s="6">
        <f t="shared" si="12"/>
        <v>0</v>
      </c>
      <c r="F262" s="6">
        <f t="shared" si="13"/>
        <v>3.9999999999999996E-4</v>
      </c>
      <c r="G262" s="6" t="s">
        <v>2</v>
      </c>
      <c r="H262" s="6" t="s">
        <v>107</v>
      </c>
      <c r="I262" s="6">
        <v>1.8929400823777401E-12</v>
      </c>
      <c r="J262" s="6">
        <v>1.96786047611688E-12</v>
      </c>
      <c r="K262" s="6">
        <f t="shared" si="14"/>
        <v>0.96192799507464166</v>
      </c>
    </row>
    <row r="263" spans="1:11">
      <c r="A263" s="6">
        <v>0</v>
      </c>
      <c r="B263" s="6">
        <v>1.0000000000000001E-5</v>
      </c>
      <c r="C263" s="6">
        <v>1E-8</v>
      </c>
      <c r="D263" s="6">
        <v>2.5000000000000002E-16</v>
      </c>
      <c r="E263" s="6">
        <f t="shared" si="12"/>
        <v>0</v>
      </c>
      <c r="F263" s="6">
        <f t="shared" si="13"/>
        <v>4.0000000000000003E-5</v>
      </c>
      <c r="G263" s="6" t="s">
        <v>2</v>
      </c>
      <c r="H263" s="6" t="s">
        <v>107</v>
      </c>
      <c r="I263" s="6">
        <v>1.8916578614358701E-12</v>
      </c>
      <c r="J263" s="6">
        <v>1.9664492619968799E-12</v>
      </c>
      <c r="K263" s="6">
        <f t="shared" si="14"/>
        <v>0.96196626986192313</v>
      </c>
    </row>
    <row r="264" spans="1:11">
      <c r="A264" s="6">
        <v>0</v>
      </c>
      <c r="B264" s="6">
        <v>1.0000000000000001E-5</v>
      </c>
      <c r="C264" s="6">
        <v>1E-4</v>
      </c>
      <c r="D264" s="6">
        <v>2.5E-15</v>
      </c>
      <c r="E264" s="6">
        <f t="shared" si="12"/>
        <v>0</v>
      </c>
      <c r="F264" s="6">
        <f t="shared" si="13"/>
        <v>0.4</v>
      </c>
      <c r="G264" s="6" t="s">
        <v>2</v>
      </c>
      <c r="H264" s="6" t="s">
        <v>107</v>
      </c>
      <c r="I264" s="6">
        <v>3.7339994206839296E-12</v>
      </c>
      <c r="J264" s="6">
        <v>3.8608955186586501E-12</v>
      </c>
      <c r="K264" s="6">
        <f t="shared" si="14"/>
        <v>0.96713298835426487</v>
      </c>
    </row>
    <row r="265" spans="1:11">
      <c r="A265" s="6">
        <v>0</v>
      </c>
      <c r="B265" s="6">
        <v>1.0000000000000001E-5</v>
      </c>
      <c r="C265" s="6">
        <v>1.0000000000000001E-5</v>
      </c>
      <c r="D265" s="6">
        <v>2.5E-15</v>
      </c>
      <c r="E265" s="6">
        <f t="shared" si="12"/>
        <v>0</v>
      </c>
      <c r="F265" s="6">
        <f t="shared" si="13"/>
        <v>0.04</v>
      </c>
      <c r="G265" s="6" t="s">
        <v>2</v>
      </c>
      <c r="H265" s="6" t="s">
        <v>107</v>
      </c>
      <c r="I265" s="6">
        <v>2.0614051699251599E-12</v>
      </c>
      <c r="J265" s="6">
        <v>2.1329221555502698E-12</v>
      </c>
      <c r="K265" s="6">
        <f t="shared" si="14"/>
        <v>0.96646995042036155</v>
      </c>
    </row>
    <row r="266" spans="1:11">
      <c r="A266" s="6">
        <v>0</v>
      </c>
      <c r="B266" s="6">
        <v>1.0000000000000001E-5</v>
      </c>
      <c r="C266" s="6">
        <v>9.9999999999999995E-7</v>
      </c>
      <c r="D266" s="6">
        <v>2.5E-15</v>
      </c>
      <c r="E266" s="6">
        <f t="shared" si="12"/>
        <v>0</v>
      </c>
      <c r="F266" s="6">
        <f t="shared" si="13"/>
        <v>4.0000000000000001E-3</v>
      </c>
      <c r="G266" s="6" t="s">
        <v>2</v>
      </c>
      <c r="H266" s="6" t="s">
        <v>107</v>
      </c>
      <c r="I266" s="6">
        <v>1.9211836145234499E-12</v>
      </c>
      <c r="J266" s="6">
        <v>1.98811387782029E-12</v>
      </c>
      <c r="K266" s="6">
        <f t="shared" si="14"/>
        <v>0.96633479397557431</v>
      </c>
    </row>
    <row r="267" spans="1:11">
      <c r="A267" s="6">
        <v>0</v>
      </c>
      <c r="B267" s="6">
        <v>1.0000000000000001E-5</v>
      </c>
      <c r="C267" s="6">
        <v>9.9999999999999995E-8</v>
      </c>
      <c r="D267" s="6">
        <v>2.5E-15</v>
      </c>
      <c r="E267" s="6">
        <f t="shared" si="12"/>
        <v>0</v>
      </c>
      <c r="F267" s="6">
        <f t="shared" si="13"/>
        <v>3.9999999999999996E-4</v>
      </c>
      <c r="G267" s="6" t="s">
        <v>2</v>
      </c>
      <c r="H267" s="6" t="s">
        <v>107</v>
      </c>
      <c r="I267" s="6">
        <v>1.9074274895568802E-12</v>
      </c>
      <c r="J267" s="6">
        <v>1.9739165795405202E-12</v>
      </c>
      <c r="K267" s="6">
        <f t="shared" si="14"/>
        <v>0.96631616012915955</v>
      </c>
    </row>
    <row r="268" spans="1:11">
      <c r="A268" s="6">
        <v>0</v>
      </c>
      <c r="B268" s="6">
        <v>1.0000000000000001E-5</v>
      </c>
      <c r="C268" s="6">
        <v>1E-8</v>
      </c>
      <c r="D268" s="6">
        <v>2.5E-15</v>
      </c>
      <c r="E268" s="6">
        <f t="shared" si="12"/>
        <v>0</v>
      </c>
      <c r="F268" s="6">
        <f t="shared" si="13"/>
        <v>4.0000000000000003E-5</v>
      </c>
      <c r="G268" s="6" t="s">
        <v>2</v>
      </c>
      <c r="H268" s="6" t="s">
        <v>107</v>
      </c>
      <c r="I268" s="6">
        <v>1.90615021434225E-12</v>
      </c>
      <c r="J268" s="6">
        <v>1.9724993011610699E-12</v>
      </c>
      <c r="K268" s="6">
        <f t="shared" si="14"/>
        <v>0.96636293519609107</v>
      </c>
    </row>
    <row r="269" spans="1:11">
      <c r="A269" s="6">
        <v>0</v>
      </c>
      <c r="B269" s="6">
        <v>1.0000000000000001E-5</v>
      </c>
      <c r="C269" s="6">
        <v>1E-4</v>
      </c>
      <c r="D269" s="6">
        <v>2.5000000000000001E-14</v>
      </c>
      <c r="E269" s="6">
        <f t="shared" si="12"/>
        <v>0</v>
      </c>
      <c r="F269" s="6">
        <f t="shared" si="13"/>
        <v>0.4</v>
      </c>
      <c r="G269" s="6" t="s">
        <v>2</v>
      </c>
      <c r="H269" s="6" t="s">
        <v>107</v>
      </c>
      <c r="I269" s="6">
        <v>3.8522530745630298E-12</v>
      </c>
      <c r="J269" s="6">
        <v>3.8890617419537203E-12</v>
      </c>
      <c r="K269" s="6">
        <f t="shared" si="14"/>
        <v>0.99053533478432276</v>
      </c>
    </row>
    <row r="270" spans="1:11">
      <c r="A270" s="6">
        <v>0</v>
      </c>
      <c r="B270" s="6">
        <v>1.0000000000000001E-5</v>
      </c>
      <c r="C270" s="6">
        <v>1.0000000000000001E-5</v>
      </c>
      <c r="D270" s="6">
        <v>2.5000000000000001E-14</v>
      </c>
      <c r="E270" s="6">
        <f t="shared" si="12"/>
        <v>0</v>
      </c>
      <c r="F270" s="6">
        <f t="shared" si="13"/>
        <v>0.04</v>
      </c>
      <c r="G270" s="6" t="s">
        <v>2</v>
      </c>
      <c r="H270" s="6" t="s">
        <v>107</v>
      </c>
      <c r="I270" s="6">
        <v>2.1261346767256601E-12</v>
      </c>
      <c r="J270" s="6">
        <v>2.1535551473173402E-12</v>
      </c>
      <c r="K270" s="6">
        <f t="shared" si="14"/>
        <v>0.98726734691431639</v>
      </c>
    </row>
    <row r="271" spans="1:11">
      <c r="A271" s="6">
        <v>0</v>
      </c>
      <c r="B271" s="6">
        <v>1.0000000000000001E-5</v>
      </c>
      <c r="C271" s="6">
        <v>9.9999999999999995E-7</v>
      </c>
      <c r="D271" s="6">
        <v>2.5000000000000001E-14</v>
      </c>
      <c r="E271" s="6">
        <f t="shared" si="12"/>
        <v>0</v>
      </c>
      <c r="F271" s="6">
        <f t="shared" si="13"/>
        <v>4.0000000000000001E-3</v>
      </c>
      <c r="G271" s="6" t="s">
        <v>2</v>
      </c>
      <c r="H271" s="6" t="s">
        <v>107</v>
      </c>
      <c r="I271" s="6">
        <v>1.9815536367526801E-12</v>
      </c>
      <c r="J271" s="6">
        <v>2.00806174760679E-12</v>
      </c>
      <c r="K271" s="6">
        <f t="shared" si="14"/>
        <v>0.98679915551117769</v>
      </c>
    </row>
    <row r="272" spans="1:11">
      <c r="A272" s="6">
        <v>0</v>
      </c>
      <c r="B272" s="6">
        <v>1.0000000000000001E-5</v>
      </c>
      <c r="C272" s="6">
        <v>9.9999999999999995E-8</v>
      </c>
      <c r="D272" s="6">
        <v>2.5000000000000001E-14</v>
      </c>
      <c r="E272" s="6">
        <f t="shared" si="12"/>
        <v>0</v>
      </c>
      <c r="F272" s="6">
        <f t="shared" si="13"/>
        <v>3.9999999999999996E-4</v>
      </c>
      <c r="G272" s="6" t="s">
        <v>2</v>
      </c>
      <c r="H272" s="6" t="s">
        <v>107</v>
      </c>
      <c r="I272" s="6">
        <v>1.96738852180479E-12</v>
      </c>
      <c r="J272" s="6">
        <v>1.9937933263665299E-12</v>
      </c>
      <c r="K272" s="6">
        <f t="shared" si="14"/>
        <v>0.98675649867388227</v>
      </c>
    </row>
    <row r="273" spans="1:11">
      <c r="A273" s="6">
        <v>0</v>
      </c>
      <c r="B273" s="6">
        <v>1.0000000000000001E-5</v>
      </c>
      <c r="C273" s="6">
        <v>1E-8</v>
      </c>
      <c r="D273" s="6">
        <v>2.5000000000000001E-14</v>
      </c>
      <c r="E273" s="6">
        <f t="shared" si="12"/>
        <v>0</v>
      </c>
      <c r="F273" s="6">
        <f t="shared" si="13"/>
        <v>4.0000000000000003E-5</v>
      </c>
      <c r="G273" s="6" t="s">
        <v>2</v>
      </c>
      <c r="H273" s="6" t="s">
        <v>107</v>
      </c>
      <c r="I273" s="6">
        <v>1.9659710257553501E-12</v>
      </c>
      <c r="J273" s="6">
        <v>1.9923532418269001E-12</v>
      </c>
      <c r="K273" s="6">
        <f t="shared" si="14"/>
        <v>0.98675826378691833</v>
      </c>
    </row>
    <row r="274" spans="1:11">
      <c r="A274" s="6">
        <v>0</v>
      </c>
      <c r="B274" s="6">
        <v>1.0000000000000001E-5</v>
      </c>
      <c r="C274" s="6">
        <v>1E-4</v>
      </c>
      <c r="D274" s="6">
        <v>2.4999999999999999E-13</v>
      </c>
      <c r="E274" s="6">
        <f t="shared" si="12"/>
        <v>0</v>
      </c>
      <c r="F274" s="6">
        <f t="shared" si="13"/>
        <v>0.4</v>
      </c>
      <c r="G274" s="6" t="s">
        <v>2</v>
      </c>
      <c r="H274" s="6" t="s">
        <v>107</v>
      </c>
      <c r="I274" s="6">
        <v>3.8691548725903497E-12</v>
      </c>
      <c r="J274" s="6">
        <v>3.99080861512575E-12</v>
      </c>
      <c r="K274" s="6">
        <f t="shared" si="14"/>
        <v>0.96951651801233596</v>
      </c>
    </row>
    <row r="275" spans="1:11">
      <c r="A275" s="6">
        <v>0</v>
      </c>
      <c r="B275" s="6">
        <v>1.0000000000000001E-5</v>
      </c>
      <c r="C275" s="6">
        <v>1.0000000000000001E-5</v>
      </c>
      <c r="D275" s="6">
        <v>2.4999999999999999E-13</v>
      </c>
      <c r="E275" s="6">
        <f t="shared" si="12"/>
        <v>0</v>
      </c>
      <c r="F275" s="6">
        <f t="shared" si="13"/>
        <v>0.04</v>
      </c>
      <c r="G275" s="6" t="s">
        <v>2</v>
      </c>
      <c r="H275" s="6" t="s">
        <v>107</v>
      </c>
      <c r="I275" s="6">
        <v>2.1374718992375201E-12</v>
      </c>
      <c r="J275" s="6">
        <v>2.2285177545994701E-12</v>
      </c>
      <c r="K275" s="6">
        <f t="shared" si="14"/>
        <v>0.95914510657407182</v>
      </c>
    </row>
    <row r="276" spans="1:11">
      <c r="A276" s="6">
        <v>0</v>
      </c>
      <c r="B276" s="6">
        <v>1.0000000000000001E-5</v>
      </c>
      <c r="C276" s="6">
        <v>9.9999999999999995E-7</v>
      </c>
      <c r="D276" s="6">
        <v>2.4999999999999999E-13</v>
      </c>
      <c r="E276" s="6">
        <f t="shared" si="12"/>
        <v>0</v>
      </c>
      <c r="F276" s="6">
        <f t="shared" si="13"/>
        <v>4.0000000000000001E-3</v>
      </c>
      <c r="G276" s="6" t="s">
        <v>2</v>
      </c>
      <c r="H276" s="6" t="s">
        <v>107</v>
      </c>
      <c r="I276" s="6">
        <v>1.9922500789769299E-12</v>
      </c>
      <c r="J276" s="6">
        <v>2.0803556945470301E-12</v>
      </c>
      <c r="K276" s="6">
        <f t="shared" si="14"/>
        <v>0.95764877333186815</v>
      </c>
    </row>
    <row r="277" spans="1:11">
      <c r="A277" s="6">
        <v>0</v>
      </c>
      <c r="B277" s="6">
        <v>1.0000000000000001E-5</v>
      </c>
      <c r="C277" s="6">
        <v>9.9999999999999995E-8</v>
      </c>
      <c r="D277" s="6">
        <v>2.4999999999999999E-13</v>
      </c>
      <c r="E277" s="6">
        <f t="shared" si="12"/>
        <v>0</v>
      </c>
      <c r="F277" s="6">
        <f t="shared" si="13"/>
        <v>3.9999999999999996E-4</v>
      </c>
      <c r="G277" s="6" t="s">
        <v>2</v>
      </c>
      <c r="H277" s="6" t="s">
        <v>107</v>
      </c>
      <c r="I277" s="6">
        <v>1.9781386023327599E-12</v>
      </c>
      <c r="J277" s="6">
        <v>2.0660244404455201E-12</v>
      </c>
      <c r="K277" s="6">
        <f t="shared" si="14"/>
        <v>0.95746137538730736</v>
      </c>
    </row>
    <row r="278" spans="1:11">
      <c r="A278" s="6">
        <v>0</v>
      </c>
      <c r="B278" s="6">
        <v>1.0000000000000001E-5</v>
      </c>
      <c r="C278" s="6">
        <v>1E-8</v>
      </c>
      <c r="D278" s="6">
        <v>2.4999999999999999E-13</v>
      </c>
      <c r="E278" s="6">
        <f t="shared" si="12"/>
        <v>0</v>
      </c>
      <c r="F278" s="6">
        <f t="shared" si="13"/>
        <v>4.0000000000000003E-5</v>
      </c>
      <c r="G278" s="6" t="s">
        <v>2</v>
      </c>
      <c r="H278" s="6" t="s">
        <v>107</v>
      </c>
      <c r="I278" s="6">
        <v>1.9767288160010301E-12</v>
      </c>
      <c r="J278" s="6">
        <v>2.0643619754774898E-12</v>
      </c>
      <c r="K278" s="6">
        <f t="shared" si="14"/>
        <v>0.95754951868061311</v>
      </c>
    </row>
    <row r="279" spans="1:11">
      <c r="A279" s="6">
        <v>0</v>
      </c>
      <c r="B279" s="6">
        <v>1.0000000000000001E-5</v>
      </c>
      <c r="C279" s="6">
        <v>1E-4</v>
      </c>
      <c r="D279" s="6">
        <v>2.4999999999999998E-12</v>
      </c>
      <c r="E279" s="6">
        <f t="shared" si="12"/>
        <v>0</v>
      </c>
      <c r="F279" s="6">
        <f t="shared" si="13"/>
        <v>0.4</v>
      </c>
      <c r="G279" s="6" t="s">
        <v>2</v>
      </c>
      <c r="H279" s="6" t="s">
        <v>107</v>
      </c>
      <c r="I279" s="6">
        <v>3.9456882800157499E-12</v>
      </c>
      <c r="J279" s="6">
        <v>4.2850757600455097E-12</v>
      </c>
      <c r="K279" s="6">
        <f t="shared" si="14"/>
        <v>0.92079778770908938</v>
      </c>
    </row>
    <row r="280" spans="1:11">
      <c r="A280" s="6">
        <v>0</v>
      </c>
      <c r="B280" s="6">
        <v>1.0000000000000001E-5</v>
      </c>
      <c r="C280" s="6">
        <v>1.0000000000000001E-5</v>
      </c>
      <c r="D280" s="6">
        <v>2.4999999999999998E-12</v>
      </c>
      <c r="E280" s="6">
        <f t="shared" si="12"/>
        <v>0</v>
      </c>
      <c r="F280" s="6">
        <f t="shared" si="13"/>
        <v>0.04</v>
      </c>
      <c r="G280" s="6" t="s">
        <v>2</v>
      </c>
      <c r="H280" s="6" t="s">
        <v>107</v>
      </c>
      <c r="I280" s="6">
        <v>2.1890697293177999E-12</v>
      </c>
      <c r="J280" s="6">
        <v>2.4454175335607398E-12</v>
      </c>
      <c r="K280" s="6">
        <f t="shared" si="14"/>
        <v>0.89517217378020708</v>
      </c>
    </row>
    <row r="281" spans="1:11">
      <c r="A281" s="6">
        <v>0</v>
      </c>
      <c r="B281" s="6">
        <v>1.0000000000000001E-5</v>
      </c>
      <c r="C281" s="6">
        <v>9.9999999999999995E-7</v>
      </c>
      <c r="D281" s="6">
        <v>2.4999999999999998E-12</v>
      </c>
      <c r="E281" s="6">
        <f t="shared" si="12"/>
        <v>0</v>
      </c>
      <c r="F281" s="6">
        <f t="shared" si="13"/>
        <v>4.0000000000000001E-3</v>
      </c>
      <c r="G281" s="6" t="s">
        <v>2</v>
      </c>
      <c r="H281" s="6" t="s">
        <v>107</v>
      </c>
      <c r="I281" s="6">
        <v>2.0416001806919399E-12</v>
      </c>
      <c r="J281" s="6">
        <v>2.2888591586297402E-12</v>
      </c>
      <c r="K281" s="6">
        <f t="shared" si="14"/>
        <v>0.89197282978048087</v>
      </c>
    </row>
    <row r="282" spans="1:11">
      <c r="A282" s="6">
        <v>0</v>
      </c>
      <c r="B282" s="6">
        <v>1.0000000000000001E-5</v>
      </c>
      <c r="C282" s="6">
        <v>9.9999999999999995E-8</v>
      </c>
      <c r="D282" s="6">
        <v>2.4999999999999998E-12</v>
      </c>
      <c r="E282" s="6">
        <f t="shared" si="12"/>
        <v>0</v>
      </c>
      <c r="F282" s="6">
        <f t="shared" si="13"/>
        <v>3.9999999999999996E-4</v>
      </c>
      <c r="G282" s="6" t="s">
        <v>2</v>
      </c>
      <c r="H282" s="6" t="s">
        <v>107</v>
      </c>
      <c r="I282" s="6">
        <v>2.0271546958354398E-12</v>
      </c>
      <c r="J282" s="6">
        <v>2.2740360756234099E-12</v>
      </c>
      <c r="K282" s="6">
        <f t="shared" si="14"/>
        <v>0.89143471274074249</v>
      </c>
    </row>
    <row r="283" spans="1:11">
      <c r="A283" s="6">
        <v>0</v>
      </c>
      <c r="B283" s="6">
        <v>1.0000000000000001E-5</v>
      </c>
      <c r="C283" s="6">
        <v>1E-8</v>
      </c>
      <c r="D283" s="6">
        <v>2.4999999999999998E-12</v>
      </c>
      <c r="E283" s="6">
        <f t="shared" si="12"/>
        <v>0</v>
      </c>
      <c r="F283" s="6">
        <f t="shared" si="13"/>
        <v>4.0000000000000003E-5</v>
      </c>
      <c r="G283" s="6" t="s">
        <v>2</v>
      </c>
      <c r="H283" s="6" t="s">
        <v>107</v>
      </c>
      <c r="I283" s="6">
        <v>2.0256504887609599E-12</v>
      </c>
      <c r="J283" s="6">
        <v>2.2724382267314499E-12</v>
      </c>
      <c r="K283" s="6">
        <f t="shared" si="14"/>
        <v>0.89139958346614512</v>
      </c>
    </row>
    <row r="284" spans="1:11">
      <c r="A284" s="6">
        <v>0</v>
      </c>
      <c r="B284" s="6">
        <v>1.0000000000000001E-5</v>
      </c>
      <c r="C284" s="6">
        <v>1E-4</v>
      </c>
      <c r="D284" s="6">
        <v>2.5000000000000001E-11</v>
      </c>
      <c r="E284" s="6">
        <f t="shared" si="12"/>
        <v>0</v>
      </c>
      <c r="F284" s="6">
        <f t="shared" si="13"/>
        <v>0.4</v>
      </c>
      <c r="G284" s="6" t="s">
        <v>2</v>
      </c>
      <c r="H284" s="6" t="s">
        <v>107</v>
      </c>
      <c r="I284" s="6">
        <v>4.3101204713664396E-12</v>
      </c>
      <c r="J284" s="6">
        <v>5.3033019232191602E-12</v>
      </c>
      <c r="K284" s="6">
        <f t="shared" si="14"/>
        <v>0.8127239470367833</v>
      </c>
    </row>
    <row r="285" spans="1:11">
      <c r="A285" s="6">
        <v>0</v>
      </c>
      <c r="B285" s="6">
        <v>1.0000000000000001E-5</v>
      </c>
      <c r="C285" s="6">
        <v>1.0000000000000001E-5</v>
      </c>
      <c r="D285" s="6">
        <v>2.5000000000000001E-11</v>
      </c>
      <c r="E285" s="6">
        <f t="shared" si="12"/>
        <v>0</v>
      </c>
      <c r="F285" s="6">
        <f t="shared" si="13"/>
        <v>0.04</v>
      </c>
      <c r="G285" s="6" t="s">
        <v>2</v>
      </c>
      <c r="H285" s="6" t="s">
        <v>107</v>
      </c>
      <c r="I285" s="6">
        <v>2.4356065243830602E-12</v>
      </c>
      <c r="J285" s="6">
        <v>3.1789249617667399E-12</v>
      </c>
      <c r="K285" s="6">
        <f t="shared" si="14"/>
        <v>0.76617301561891282</v>
      </c>
    </row>
    <row r="286" spans="1:11">
      <c r="A286" s="6">
        <v>0</v>
      </c>
      <c r="B286" s="6">
        <v>1.0000000000000001E-5</v>
      </c>
      <c r="C286" s="6">
        <v>9.9999999999999995E-7</v>
      </c>
      <c r="D286" s="6">
        <v>2.5000000000000001E-11</v>
      </c>
      <c r="E286" s="6">
        <f t="shared" si="12"/>
        <v>0</v>
      </c>
      <c r="F286" s="6">
        <f t="shared" si="13"/>
        <v>4.0000000000000001E-3</v>
      </c>
      <c r="G286" s="6" t="s">
        <v>2</v>
      </c>
      <c r="H286" s="6" t="s">
        <v>107</v>
      </c>
      <c r="I286" s="6">
        <v>2.2767894226072998E-12</v>
      </c>
      <c r="J286" s="6">
        <v>2.9943168581665998E-12</v>
      </c>
      <c r="K286" s="6">
        <f t="shared" si="14"/>
        <v>0.76037023817224303</v>
      </c>
    </row>
    <row r="287" spans="1:11">
      <c r="A287" s="6">
        <v>0</v>
      </c>
      <c r="B287" s="6">
        <v>1.0000000000000001E-5</v>
      </c>
      <c r="C287" s="6">
        <v>9.9999999999999995E-8</v>
      </c>
      <c r="D287" s="6">
        <v>2.5000000000000001E-11</v>
      </c>
      <c r="E287" s="6">
        <f t="shared" si="12"/>
        <v>0</v>
      </c>
      <c r="F287" s="6">
        <f t="shared" si="13"/>
        <v>3.9999999999999996E-4</v>
      </c>
      <c r="G287" s="6" t="s">
        <v>2</v>
      </c>
      <c r="H287" s="6" t="s">
        <v>107</v>
      </c>
      <c r="I287" s="6">
        <v>2.2612457919596298E-12</v>
      </c>
      <c r="J287" s="6">
        <v>2.9761943817544501E-12</v>
      </c>
      <c r="K287" s="6">
        <f t="shared" si="14"/>
        <v>0.75977758906548232</v>
      </c>
    </row>
    <row r="288" spans="1:11">
      <c r="A288" s="6">
        <v>0</v>
      </c>
      <c r="B288" s="6">
        <v>1.0000000000000001E-5</v>
      </c>
      <c r="C288" s="6">
        <v>1E-8</v>
      </c>
      <c r="D288" s="6">
        <v>2.5000000000000001E-11</v>
      </c>
      <c r="E288" s="6">
        <f t="shared" si="12"/>
        <v>0</v>
      </c>
      <c r="F288" s="6">
        <f t="shared" si="13"/>
        <v>4.0000000000000003E-5</v>
      </c>
      <c r="G288" s="6" t="s">
        <v>2</v>
      </c>
      <c r="H288" s="6" t="s">
        <v>107</v>
      </c>
      <c r="I288" s="6">
        <v>2.2595246016260601E-12</v>
      </c>
      <c r="J288" s="6">
        <v>2.9742725762649602E-12</v>
      </c>
      <c r="K288" s="6">
        <f t="shared" si="14"/>
        <v>0.75968982118765049</v>
      </c>
    </row>
    <row r="289" spans="1:11">
      <c r="A289" s="6">
        <v>0</v>
      </c>
      <c r="B289" s="6">
        <v>1.0000000000000001E-5</v>
      </c>
      <c r="C289" s="6">
        <v>1E-4</v>
      </c>
      <c r="D289" s="6">
        <v>2.5000000000000002E-10</v>
      </c>
      <c r="E289" s="6">
        <f t="shared" si="12"/>
        <v>0</v>
      </c>
      <c r="F289" s="6">
        <f t="shared" si="13"/>
        <v>0.4</v>
      </c>
      <c r="G289" s="6" t="s">
        <v>2</v>
      </c>
      <c r="H289" s="6" t="s">
        <v>107</v>
      </c>
      <c r="I289" s="6">
        <v>6.1474609303456998E-12</v>
      </c>
      <c r="J289" s="6">
        <v>8.5923164447057798E-12</v>
      </c>
      <c r="K289" s="6">
        <f t="shared" si="14"/>
        <v>0.71546025683603676</v>
      </c>
    </row>
    <row r="290" spans="1:11">
      <c r="A290" s="6">
        <v>0</v>
      </c>
      <c r="B290" s="6">
        <v>1.0000000000000001E-5</v>
      </c>
      <c r="C290" s="6">
        <v>1.0000000000000001E-5</v>
      </c>
      <c r="D290" s="6">
        <v>2.5000000000000002E-10</v>
      </c>
      <c r="E290" s="6">
        <f t="shared" si="12"/>
        <v>0</v>
      </c>
      <c r="F290" s="6">
        <f t="shared" si="13"/>
        <v>0.04</v>
      </c>
      <c r="G290" s="6" t="s">
        <v>2</v>
      </c>
      <c r="H290" s="6" t="s">
        <v>107</v>
      </c>
      <c r="I290" s="6">
        <v>3.6995992528416397E-12</v>
      </c>
      <c r="J290" s="6">
        <v>5.2853728328186603E-12</v>
      </c>
      <c r="K290" s="6">
        <f t="shared" si="14"/>
        <v>0.69996940043086109</v>
      </c>
    </row>
    <row r="291" spans="1:11">
      <c r="A291" s="6">
        <v>0</v>
      </c>
      <c r="B291" s="6">
        <v>1.0000000000000001E-5</v>
      </c>
      <c r="C291" s="6">
        <v>9.9999999999999995E-7</v>
      </c>
      <c r="D291" s="6">
        <v>2.5000000000000002E-10</v>
      </c>
      <c r="E291" s="6">
        <f t="shared" si="12"/>
        <v>0</v>
      </c>
      <c r="F291" s="6">
        <f t="shared" si="13"/>
        <v>4.0000000000000001E-3</v>
      </c>
      <c r="G291" s="6" t="s">
        <v>2</v>
      </c>
      <c r="H291" s="6" t="s">
        <v>107</v>
      </c>
      <c r="I291" s="6">
        <v>3.4864739068215198E-12</v>
      </c>
      <c r="J291" s="6">
        <v>4.9870586956872196E-12</v>
      </c>
      <c r="K291" s="6">
        <f t="shared" si="14"/>
        <v>0.69910424552183492</v>
      </c>
    </row>
    <row r="292" spans="1:11">
      <c r="A292" s="6">
        <v>0</v>
      </c>
      <c r="B292" s="6">
        <v>1.0000000000000001E-5</v>
      </c>
      <c r="C292" s="6">
        <v>9.9999999999999995E-8</v>
      </c>
      <c r="D292" s="6">
        <v>2.5000000000000002E-10</v>
      </c>
      <c r="E292" s="6">
        <f t="shared" si="12"/>
        <v>0</v>
      </c>
      <c r="F292" s="6">
        <f t="shared" si="13"/>
        <v>3.9999999999999996E-4</v>
      </c>
      <c r="G292" s="6" t="s">
        <v>2</v>
      </c>
      <c r="H292" s="6" t="s">
        <v>107</v>
      </c>
      <c r="I292" s="6">
        <v>3.4654771305086798E-12</v>
      </c>
      <c r="J292" s="6">
        <v>4.9575843565100201E-12</v>
      </c>
      <c r="K292" s="6">
        <f t="shared" si="14"/>
        <v>0.69902534809276839</v>
      </c>
    </row>
    <row r="293" spans="1:11">
      <c r="A293" s="6">
        <v>0</v>
      </c>
      <c r="B293" s="6">
        <v>1.0000000000000001E-5</v>
      </c>
      <c r="C293" s="6">
        <v>1E-8</v>
      </c>
      <c r="D293" s="6">
        <v>2.5000000000000002E-10</v>
      </c>
      <c r="E293" s="6">
        <f t="shared" si="12"/>
        <v>0</v>
      </c>
      <c r="F293" s="6">
        <f t="shared" si="13"/>
        <v>4.0000000000000003E-5</v>
      </c>
      <c r="G293" s="6" t="s">
        <v>2</v>
      </c>
      <c r="H293" s="6" t="s">
        <v>107</v>
      </c>
      <c r="I293" s="6">
        <v>3.4634314332455701E-12</v>
      </c>
      <c r="J293" s="6">
        <v>4.9546745031715196E-12</v>
      </c>
      <c r="K293" s="6">
        <f t="shared" si="14"/>
        <v>0.69902299959938941</v>
      </c>
    </row>
    <row r="294" spans="1:11">
      <c r="A294" s="6">
        <v>0</v>
      </c>
      <c r="B294" s="6">
        <v>1.0000000000000001E-5</v>
      </c>
      <c r="C294" s="6">
        <v>1E-4</v>
      </c>
      <c r="D294" s="6">
        <v>2.5000000000000001E-9</v>
      </c>
      <c r="E294" s="6">
        <f t="shared" si="12"/>
        <v>0</v>
      </c>
      <c r="F294" s="6">
        <f t="shared" si="13"/>
        <v>0.4</v>
      </c>
      <c r="G294" s="6" t="s">
        <v>2</v>
      </c>
      <c r="H294" s="6" t="s">
        <v>107</v>
      </c>
      <c r="I294" s="6">
        <v>1.76292133426537E-11</v>
      </c>
      <c r="J294" s="6">
        <v>2.09055841891656E-11</v>
      </c>
      <c r="K294" s="6">
        <f t="shared" si="14"/>
        <v>0.84327771867719958</v>
      </c>
    </row>
    <row r="295" spans="1:11">
      <c r="A295" s="6">
        <v>0</v>
      </c>
      <c r="B295" s="6">
        <v>1.0000000000000001E-5</v>
      </c>
      <c r="C295" s="6">
        <v>1.0000000000000001E-5</v>
      </c>
      <c r="D295" s="6">
        <v>2.5000000000000001E-9</v>
      </c>
      <c r="E295" s="6">
        <f t="shared" si="12"/>
        <v>0</v>
      </c>
      <c r="F295" s="6">
        <f t="shared" si="13"/>
        <v>0.04</v>
      </c>
      <c r="G295" s="6" t="s">
        <v>2</v>
      </c>
      <c r="H295" s="6" t="s">
        <v>107</v>
      </c>
      <c r="I295" s="6">
        <v>1.19349312668717E-11</v>
      </c>
      <c r="J295" s="6">
        <v>1.3839132460907801E-11</v>
      </c>
      <c r="K295" s="6">
        <f t="shared" si="14"/>
        <v>0.86240458356656335</v>
      </c>
    </row>
    <row r="296" spans="1:11">
      <c r="A296" s="6">
        <v>0</v>
      </c>
      <c r="B296" s="6">
        <v>1.0000000000000001E-5</v>
      </c>
      <c r="C296" s="6">
        <v>9.9999999999999995E-7</v>
      </c>
      <c r="D296" s="6">
        <v>2.5000000000000001E-9</v>
      </c>
      <c r="E296" s="6">
        <f t="shared" si="12"/>
        <v>0</v>
      </c>
      <c r="F296" s="6">
        <f t="shared" si="13"/>
        <v>4.0000000000000001E-3</v>
      </c>
      <c r="G296" s="6" t="s">
        <v>2</v>
      </c>
      <c r="H296" s="6" t="s">
        <v>107</v>
      </c>
      <c r="I296" s="6">
        <v>1.1407139596600099E-11</v>
      </c>
      <c r="J296" s="6">
        <v>1.3190382970349E-11</v>
      </c>
      <c r="K296" s="6">
        <f t="shared" si="14"/>
        <v>0.86480730864619326</v>
      </c>
    </row>
    <row r="297" spans="1:11">
      <c r="A297" s="6">
        <v>0</v>
      </c>
      <c r="B297" s="6">
        <v>1.0000000000000001E-5</v>
      </c>
      <c r="C297" s="6">
        <v>9.9999999999999995E-8</v>
      </c>
      <c r="D297" s="6">
        <v>2.5000000000000001E-9</v>
      </c>
      <c r="E297" s="6">
        <f t="shared" si="12"/>
        <v>0</v>
      </c>
      <c r="F297" s="6">
        <f t="shared" si="13"/>
        <v>3.9999999999999996E-4</v>
      </c>
      <c r="G297" s="6" t="s">
        <v>2</v>
      </c>
      <c r="H297" s="6" t="s">
        <v>107</v>
      </c>
      <c r="I297" s="6">
        <v>1.13547416675189E-11</v>
      </c>
      <c r="J297" s="6">
        <v>1.31260689748356E-11</v>
      </c>
      <c r="K297" s="6">
        <f t="shared" si="14"/>
        <v>0.86505271984227972</v>
      </c>
    </row>
    <row r="298" spans="1:11">
      <c r="A298" s="6">
        <v>0</v>
      </c>
      <c r="B298" s="6">
        <v>1.0000000000000001E-5</v>
      </c>
      <c r="C298" s="6">
        <v>1E-8</v>
      </c>
      <c r="D298" s="6">
        <v>2.5000000000000001E-9</v>
      </c>
      <c r="E298" s="6">
        <f t="shared" si="12"/>
        <v>0</v>
      </c>
      <c r="F298" s="6">
        <f t="shared" si="13"/>
        <v>4.0000000000000003E-5</v>
      </c>
      <c r="G298" s="6" t="s">
        <v>2</v>
      </c>
      <c r="H298" s="6" t="s">
        <v>107</v>
      </c>
      <c r="I298" s="6">
        <v>1.1349540798717901E-11</v>
      </c>
      <c r="J298" s="6">
        <v>1.31196768397961E-11</v>
      </c>
      <c r="K298" s="6">
        <f t="shared" si="14"/>
        <v>0.86507777114533635</v>
      </c>
    </row>
    <row r="299" spans="1:11">
      <c r="A299" s="6">
        <v>0</v>
      </c>
      <c r="B299" s="6">
        <v>1.0000000000000001E-5</v>
      </c>
      <c r="C299" s="6">
        <v>1E-4</v>
      </c>
      <c r="D299" s="6">
        <v>2.4999999999999999E-8</v>
      </c>
      <c r="E299" s="6">
        <f t="shared" si="12"/>
        <v>0</v>
      </c>
      <c r="F299" s="6">
        <f t="shared" si="13"/>
        <v>0.4</v>
      </c>
      <c r="G299" s="6" t="s">
        <v>2</v>
      </c>
      <c r="H299" s="6" t="s">
        <v>107</v>
      </c>
      <c r="I299" s="6">
        <v>1.11924871145574E-10</v>
      </c>
      <c r="J299" s="6">
        <v>1.14934967760512E-10</v>
      </c>
      <c r="K299" s="6">
        <f t="shared" si="14"/>
        <v>0.9738104366879009</v>
      </c>
    </row>
    <row r="300" spans="1:11">
      <c r="A300" s="6">
        <v>0</v>
      </c>
      <c r="B300" s="6">
        <v>1.0000000000000001E-5</v>
      </c>
      <c r="C300" s="6">
        <v>1.0000000000000001E-5</v>
      </c>
      <c r="D300" s="6">
        <v>2.4999999999999999E-8</v>
      </c>
      <c r="E300" s="6">
        <f t="shared" si="12"/>
        <v>0</v>
      </c>
      <c r="F300" s="6">
        <f t="shared" si="13"/>
        <v>0.04</v>
      </c>
      <c r="G300" s="6" t="s">
        <v>2</v>
      </c>
      <c r="H300" s="6" t="s">
        <v>107</v>
      </c>
      <c r="I300" s="6">
        <v>8.2878641284193305E-11</v>
      </c>
      <c r="J300" s="6">
        <v>8.4658740413438006E-11</v>
      </c>
      <c r="K300" s="6">
        <f t="shared" si="14"/>
        <v>0.97897323866913877</v>
      </c>
    </row>
    <row r="301" spans="1:11">
      <c r="A301" s="6">
        <v>0</v>
      </c>
      <c r="B301" s="6">
        <v>1.0000000000000001E-5</v>
      </c>
      <c r="C301" s="6">
        <v>9.9999999999999995E-7</v>
      </c>
      <c r="D301" s="6">
        <v>2.4999999999999999E-8</v>
      </c>
      <c r="E301" s="6">
        <f t="shared" si="12"/>
        <v>0</v>
      </c>
      <c r="F301" s="6">
        <f t="shared" si="13"/>
        <v>4.0000000000000001E-3</v>
      </c>
      <c r="G301" s="6" t="s">
        <v>2</v>
      </c>
      <c r="H301" s="6" t="s">
        <v>107</v>
      </c>
      <c r="I301" s="6">
        <v>7.9981511361153897E-11</v>
      </c>
      <c r="J301" s="6">
        <v>8.1651621467352299E-11</v>
      </c>
      <c r="K301" s="6">
        <f t="shared" si="14"/>
        <v>0.97954590397367458</v>
      </c>
    </row>
    <row r="302" spans="1:11">
      <c r="A302" s="6">
        <v>0</v>
      </c>
      <c r="B302" s="6">
        <v>1.0000000000000001E-5</v>
      </c>
      <c r="C302" s="6">
        <v>9.9999999999999995E-8</v>
      </c>
      <c r="D302" s="6">
        <v>2.4999999999999999E-8</v>
      </c>
      <c r="E302" s="6">
        <f t="shared" si="12"/>
        <v>0</v>
      </c>
      <c r="F302" s="6">
        <f t="shared" si="13"/>
        <v>3.9999999999999996E-4</v>
      </c>
      <c r="G302" s="6" t="s">
        <v>2</v>
      </c>
      <c r="H302" s="6" t="s">
        <v>107</v>
      </c>
      <c r="I302" s="6">
        <v>7.9692225352506104E-11</v>
      </c>
      <c r="J302" s="6">
        <v>8.1351482378527501E-11</v>
      </c>
      <c r="K302" s="6">
        <f t="shared" si="14"/>
        <v>0.97960385013882234</v>
      </c>
    </row>
    <row r="303" spans="1:11">
      <c r="A303" s="6">
        <v>0</v>
      </c>
      <c r="B303" s="6">
        <v>1.0000000000000001E-5</v>
      </c>
      <c r="C303" s="6">
        <v>1E-8</v>
      </c>
      <c r="D303" s="6">
        <v>2.4999999999999999E-8</v>
      </c>
      <c r="E303" s="6">
        <f t="shared" si="12"/>
        <v>0</v>
      </c>
      <c r="F303" s="6">
        <f t="shared" si="13"/>
        <v>4.0000000000000003E-5</v>
      </c>
      <c r="G303" s="6" t="s">
        <v>2</v>
      </c>
      <c r="H303" s="6" t="s">
        <v>107</v>
      </c>
      <c r="I303" s="6">
        <v>7.9662617988524703E-11</v>
      </c>
      <c r="J303" s="6">
        <v>8.1320793686183498E-11</v>
      </c>
      <c r="K303" s="6">
        <f t="shared" si="14"/>
        <v>0.97960945014804346</v>
      </c>
    </row>
    <row r="304" spans="1:11">
      <c r="A304" s="6">
        <v>0</v>
      </c>
      <c r="B304" s="6">
        <v>1E-4</v>
      </c>
      <c r="C304" s="6">
        <v>1E-4</v>
      </c>
      <c r="D304" s="6">
        <v>2.4999999999999999E-17</v>
      </c>
      <c r="E304" s="6">
        <f t="shared" si="12"/>
        <v>0</v>
      </c>
      <c r="F304" s="6">
        <f t="shared" si="13"/>
        <v>0.4</v>
      </c>
      <c r="G304" s="6" t="s">
        <v>2</v>
      </c>
      <c r="H304" s="6" t="s">
        <v>107</v>
      </c>
      <c r="I304" s="6">
        <v>3.7606018593241297E-11</v>
      </c>
      <c r="J304" s="6">
        <v>3.8488897825838102E-11</v>
      </c>
      <c r="K304" s="6">
        <f t="shared" si="14"/>
        <v>0.97706145713520232</v>
      </c>
    </row>
    <row r="305" spans="1:11">
      <c r="A305" s="6">
        <v>0</v>
      </c>
      <c r="B305" s="6">
        <v>1E-4</v>
      </c>
      <c r="C305" s="6">
        <v>1.0000000000000001E-5</v>
      </c>
      <c r="D305" s="6">
        <v>2.4999999999999999E-17</v>
      </c>
      <c r="E305" s="6">
        <f t="shared" ref="E305:E368" si="15">A305*2*0.00025/D305</f>
        <v>0</v>
      </c>
      <c r="F305" s="6">
        <f t="shared" si="13"/>
        <v>0.04</v>
      </c>
      <c r="G305" s="6" t="s">
        <v>2</v>
      </c>
      <c r="H305" s="6" t="s">
        <v>107</v>
      </c>
      <c r="I305" s="6">
        <v>2.0752906365432801E-11</v>
      </c>
      <c r="J305" s="6">
        <v>2.1240429191535401E-11</v>
      </c>
      <c r="K305" s="6">
        <f t="shared" si="14"/>
        <v>0.9770474117209984</v>
      </c>
    </row>
    <row r="306" spans="1:11">
      <c r="A306" s="6">
        <v>0</v>
      </c>
      <c r="B306" s="6">
        <v>1E-4</v>
      </c>
      <c r="C306" s="6">
        <v>9.9999999999999995E-7</v>
      </c>
      <c r="D306" s="6">
        <v>2.4999999999999999E-17</v>
      </c>
      <c r="E306" s="6">
        <f t="shared" si="15"/>
        <v>0</v>
      </c>
      <c r="F306" s="6">
        <f t="shared" si="13"/>
        <v>4.0000000000000001E-3</v>
      </c>
      <c r="G306" s="6" t="s">
        <v>2</v>
      </c>
      <c r="H306" s="6" t="s">
        <v>107</v>
      </c>
      <c r="I306" s="6">
        <v>1.93409795585676E-11</v>
      </c>
      <c r="J306" s="6">
        <v>1.9795497622601299E-11</v>
      </c>
      <c r="K306" s="6">
        <f t="shared" si="14"/>
        <v>0.97703932112750946</v>
      </c>
    </row>
    <row r="307" spans="1:11">
      <c r="A307" s="6">
        <v>0</v>
      </c>
      <c r="B307" s="6">
        <v>1E-4</v>
      </c>
      <c r="C307" s="6">
        <v>9.9999999999999995E-8</v>
      </c>
      <c r="D307" s="6">
        <v>2.4999999999999999E-17</v>
      </c>
      <c r="E307" s="6">
        <f t="shared" si="15"/>
        <v>0</v>
      </c>
      <c r="F307" s="6">
        <f t="shared" si="13"/>
        <v>3.9999999999999996E-4</v>
      </c>
      <c r="G307" s="6" t="s">
        <v>2</v>
      </c>
      <c r="H307" s="6" t="s">
        <v>107</v>
      </c>
      <c r="I307" s="6">
        <v>1.9202667789423101E-11</v>
      </c>
      <c r="J307" s="6">
        <v>1.96538040962795E-11</v>
      </c>
      <c r="K307" s="6">
        <f t="shared" si="14"/>
        <v>0.97704585307524261</v>
      </c>
    </row>
    <row r="308" spans="1:11">
      <c r="A308" s="6">
        <v>0</v>
      </c>
      <c r="B308" s="6">
        <v>1E-4</v>
      </c>
      <c r="C308" s="6">
        <v>1E-8</v>
      </c>
      <c r="D308" s="6">
        <v>2.4999999999999999E-17</v>
      </c>
      <c r="E308" s="6">
        <f t="shared" si="15"/>
        <v>0</v>
      </c>
      <c r="F308" s="6">
        <f t="shared" si="13"/>
        <v>4.0000000000000003E-5</v>
      </c>
      <c r="G308" s="6" t="s">
        <v>2</v>
      </c>
      <c r="H308" s="6" t="s">
        <v>107</v>
      </c>
      <c r="I308" s="6">
        <v>1.9188860456919402E-11</v>
      </c>
      <c r="J308" s="6">
        <v>1.9639662464554899E-11</v>
      </c>
      <c r="K308" s="6">
        <f t="shared" si="14"/>
        <v>0.97704634647112232</v>
      </c>
    </row>
    <row r="309" spans="1:11">
      <c r="A309" s="6">
        <v>0</v>
      </c>
      <c r="B309" s="6">
        <v>1E-4</v>
      </c>
      <c r="C309" s="6">
        <v>1E-4</v>
      </c>
      <c r="D309" s="6">
        <v>2.5000000000000002E-16</v>
      </c>
      <c r="E309" s="6">
        <f t="shared" si="15"/>
        <v>0</v>
      </c>
      <c r="F309" s="6">
        <f t="shared" si="13"/>
        <v>0.4</v>
      </c>
      <c r="G309" s="6" t="s">
        <v>2</v>
      </c>
      <c r="H309" s="6" t="s">
        <v>107</v>
      </c>
      <c r="I309" s="6">
        <v>3.7613655517493002E-11</v>
      </c>
      <c r="J309" s="6">
        <v>3.8496975426285598E-11</v>
      </c>
      <c r="K309" s="6">
        <f t="shared" si="14"/>
        <v>0.97705482316438119</v>
      </c>
    </row>
    <row r="310" spans="1:11">
      <c r="A310" s="6">
        <v>0</v>
      </c>
      <c r="B310" s="6">
        <v>1E-4</v>
      </c>
      <c r="C310" s="6">
        <v>1.0000000000000001E-5</v>
      </c>
      <c r="D310" s="6">
        <v>2.5000000000000002E-16</v>
      </c>
      <c r="E310" s="6">
        <f t="shared" si="15"/>
        <v>0</v>
      </c>
      <c r="F310" s="6">
        <f t="shared" si="13"/>
        <v>0.04</v>
      </c>
      <c r="G310" s="6" t="s">
        <v>2</v>
      </c>
      <c r="H310" s="6" t="s">
        <v>107</v>
      </c>
      <c r="I310" s="6">
        <v>2.0757915690600501E-11</v>
      </c>
      <c r="J310" s="6">
        <v>2.1246421009351499E-11</v>
      </c>
      <c r="K310" s="6">
        <f t="shared" si="14"/>
        <v>0.9770076419677467</v>
      </c>
    </row>
    <row r="311" spans="1:11">
      <c r="A311" s="6">
        <v>0</v>
      </c>
      <c r="B311" s="6">
        <v>1E-4</v>
      </c>
      <c r="C311" s="6">
        <v>9.9999999999999995E-7</v>
      </c>
      <c r="D311" s="6">
        <v>2.5000000000000002E-16</v>
      </c>
      <c r="E311" s="6">
        <f t="shared" si="15"/>
        <v>0</v>
      </c>
      <c r="F311" s="6">
        <f t="shared" si="13"/>
        <v>4.0000000000000001E-3</v>
      </c>
      <c r="G311" s="6" t="s">
        <v>2</v>
      </c>
      <c r="H311" s="6" t="s">
        <v>107</v>
      </c>
      <c r="I311" s="6">
        <v>1.9344690713246601E-11</v>
      </c>
      <c r="J311" s="6">
        <v>1.98012860545826E-11</v>
      </c>
      <c r="K311" s="6">
        <f t="shared" si="14"/>
        <v>0.97694112695117952</v>
      </c>
    </row>
    <row r="312" spans="1:11">
      <c r="A312" s="6">
        <v>0</v>
      </c>
      <c r="B312" s="6">
        <v>1E-4</v>
      </c>
      <c r="C312" s="6">
        <v>9.9999999999999995E-8</v>
      </c>
      <c r="D312" s="6">
        <v>2.5000000000000002E-16</v>
      </c>
      <c r="E312" s="6">
        <f t="shared" si="15"/>
        <v>0</v>
      </c>
      <c r="F312" s="6">
        <f t="shared" si="13"/>
        <v>3.9999999999999996E-4</v>
      </c>
      <c r="G312" s="6" t="s">
        <v>2</v>
      </c>
      <c r="H312" s="6" t="s">
        <v>107</v>
      </c>
      <c r="I312" s="6">
        <v>1.9207415922938198E-11</v>
      </c>
      <c r="J312" s="6">
        <v>1.9659574515955399E-11</v>
      </c>
      <c r="K312" s="6">
        <f t="shared" si="14"/>
        <v>0.97700059110382897</v>
      </c>
    </row>
    <row r="313" spans="1:11">
      <c r="A313" s="6">
        <v>0</v>
      </c>
      <c r="B313" s="6">
        <v>1E-4</v>
      </c>
      <c r="C313" s="6">
        <v>1E-8</v>
      </c>
      <c r="D313" s="6">
        <v>2.5000000000000002E-16</v>
      </c>
      <c r="E313" s="6">
        <f t="shared" si="15"/>
        <v>0</v>
      </c>
      <c r="F313" s="6">
        <f t="shared" si="13"/>
        <v>4.0000000000000003E-5</v>
      </c>
      <c r="G313" s="6" t="s">
        <v>2</v>
      </c>
      <c r="H313" s="6" t="s">
        <v>107</v>
      </c>
      <c r="I313" s="6">
        <v>1.9193702116424199E-11</v>
      </c>
      <c r="J313" s="6">
        <v>1.96454396553549E-11</v>
      </c>
      <c r="K313" s="6">
        <f t="shared" si="14"/>
        <v>0.97700547573097618</v>
      </c>
    </row>
    <row r="314" spans="1:11">
      <c r="A314" s="6">
        <v>0</v>
      </c>
      <c r="B314" s="6">
        <v>1E-4</v>
      </c>
      <c r="C314" s="6">
        <v>1E-4</v>
      </c>
      <c r="D314" s="6">
        <v>2.5E-15</v>
      </c>
      <c r="E314" s="6">
        <f t="shared" si="15"/>
        <v>0</v>
      </c>
      <c r="F314" s="6">
        <f t="shared" si="13"/>
        <v>0.4</v>
      </c>
      <c r="G314" s="6" t="s">
        <v>2</v>
      </c>
      <c r="H314" s="6" t="s">
        <v>107</v>
      </c>
      <c r="I314" s="6">
        <v>3.7649174543753401E-11</v>
      </c>
      <c r="J314" s="6">
        <v>3.8523552332394401E-11</v>
      </c>
      <c r="K314" s="6">
        <f t="shared" si="14"/>
        <v>0.97730277360985385</v>
      </c>
    </row>
    <row r="315" spans="1:11">
      <c r="A315" s="6">
        <v>0</v>
      </c>
      <c r="B315" s="6">
        <v>1E-4</v>
      </c>
      <c r="C315" s="6">
        <v>1.0000000000000001E-5</v>
      </c>
      <c r="D315" s="6">
        <v>2.5E-15</v>
      </c>
      <c r="E315" s="6">
        <f t="shared" si="15"/>
        <v>0</v>
      </c>
      <c r="F315" s="6">
        <f t="shared" si="13"/>
        <v>0.04</v>
      </c>
      <c r="G315" s="6" t="s">
        <v>2</v>
      </c>
      <c r="H315" s="6" t="s">
        <v>107</v>
      </c>
      <c r="I315" s="6">
        <v>2.0781274828645999E-11</v>
      </c>
      <c r="J315" s="6">
        <v>2.1266215370798299E-11</v>
      </c>
      <c r="K315" s="6">
        <f t="shared" si="14"/>
        <v>0.97719666928520832</v>
      </c>
    </row>
    <row r="316" spans="1:11">
      <c r="A316" s="6">
        <v>0</v>
      </c>
      <c r="B316" s="6">
        <v>1E-4</v>
      </c>
      <c r="C316" s="6">
        <v>9.9999999999999995E-7</v>
      </c>
      <c r="D316" s="6">
        <v>2.5E-15</v>
      </c>
      <c r="E316" s="6">
        <f t="shared" si="15"/>
        <v>0</v>
      </c>
      <c r="F316" s="6">
        <f t="shared" si="13"/>
        <v>4.0000000000000001E-3</v>
      </c>
      <c r="G316" s="6" t="s">
        <v>2</v>
      </c>
      <c r="H316" s="6" t="s">
        <v>107</v>
      </c>
      <c r="I316" s="6">
        <v>1.9365945100677699E-11</v>
      </c>
      <c r="J316" s="6">
        <v>1.9820387284674401E-11</v>
      </c>
      <c r="K316" s="6">
        <f t="shared" si="14"/>
        <v>0.97707198262729766</v>
      </c>
    </row>
    <row r="317" spans="1:11">
      <c r="A317" s="6">
        <v>0</v>
      </c>
      <c r="B317" s="6">
        <v>1E-4</v>
      </c>
      <c r="C317" s="6">
        <v>9.9999999999999995E-8</v>
      </c>
      <c r="D317" s="6">
        <v>2.5E-15</v>
      </c>
      <c r="E317" s="6">
        <f t="shared" si="15"/>
        <v>0</v>
      </c>
      <c r="F317" s="6">
        <f t="shared" si="13"/>
        <v>3.9999999999999996E-4</v>
      </c>
      <c r="G317" s="6" t="s">
        <v>2</v>
      </c>
      <c r="H317" s="6" t="s">
        <v>107</v>
      </c>
      <c r="I317" s="6">
        <v>1.92287550344009E-11</v>
      </c>
      <c r="J317" s="6">
        <v>1.9678604953458799E-11</v>
      </c>
      <c r="K317" s="6">
        <f t="shared" si="14"/>
        <v>0.9771401519507189</v>
      </c>
    </row>
    <row r="318" spans="1:11">
      <c r="A318" s="6">
        <v>0</v>
      </c>
      <c r="B318" s="6">
        <v>1E-4</v>
      </c>
      <c r="C318" s="6">
        <v>1E-8</v>
      </c>
      <c r="D318" s="6">
        <v>2.5E-15</v>
      </c>
      <c r="E318" s="6">
        <f t="shared" si="15"/>
        <v>0</v>
      </c>
      <c r="F318" s="6">
        <f t="shared" si="13"/>
        <v>4.0000000000000003E-5</v>
      </c>
      <c r="G318" s="6" t="s">
        <v>2</v>
      </c>
      <c r="H318" s="6" t="s">
        <v>107</v>
      </c>
      <c r="I318" s="6">
        <v>1.9215705809210099E-11</v>
      </c>
      <c r="J318" s="6">
        <v>1.9664492999024301E-11</v>
      </c>
      <c r="K318" s="6">
        <f t="shared" si="14"/>
        <v>0.97717778994675997</v>
      </c>
    </row>
    <row r="319" spans="1:11">
      <c r="A319" s="6">
        <v>0</v>
      </c>
      <c r="B319" s="6">
        <v>1E-4</v>
      </c>
      <c r="C319" s="6">
        <v>1E-4</v>
      </c>
      <c r="D319" s="6">
        <v>2.5000000000000001E-14</v>
      </c>
      <c r="E319" s="6">
        <f t="shared" si="15"/>
        <v>0</v>
      </c>
      <c r="F319" s="6">
        <f t="shared" si="13"/>
        <v>0.4</v>
      </c>
      <c r="G319" s="6" t="s">
        <v>2</v>
      </c>
      <c r="H319" s="6" t="s">
        <v>107</v>
      </c>
      <c r="I319" s="6">
        <v>3.7861042185143099E-11</v>
      </c>
      <c r="J319" s="6">
        <v>3.86089647157405E-11</v>
      </c>
      <c r="K319" s="6">
        <f t="shared" si="14"/>
        <v>0.98062826765483091</v>
      </c>
    </row>
    <row r="320" spans="1:11">
      <c r="A320" s="6">
        <v>0</v>
      </c>
      <c r="B320" s="6">
        <v>1E-4</v>
      </c>
      <c r="C320" s="6">
        <v>1.0000000000000001E-5</v>
      </c>
      <c r="D320" s="6">
        <v>2.5000000000000001E-14</v>
      </c>
      <c r="E320" s="6">
        <f t="shared" si="15"/>
        <v>0</v>
      </c>
      <c r="F320" s="6">
        <f t="shared" si="13"/>
        <v>0.04</v>
      </c>
      <c r="G320" s="6" t="s">
        <v>2</v>
      </c>
      <c r="H320" s="6" t="s">
        <v>107</v>
      </c>
      <c r="I320" s="6">
        <v>2.0901122339522801E-11</v>
      </c>
      <c r="J320" s="6">
        <v>2.1329226244717599E-11</v>
      </c>
      <c r="K320" s="6">
        <f t="shared" si="14"/>
        <v>0.97992876533433459</v>
      </c>
    </row>
    <row r="321" spans="1:11">
      <c r="A321" s="6">
        <v>0</v>
      </c>
      <c r="B321" s="6">
        <v>1E-4</v>
      </c>
      <c r="C321" s="6">
        <v>9.9999999999999995E-7</v>
      </c>
      <c r="D321" s="6">
        <v>2.5000000000000001E-14</v>
      </c>
      <c r="E321" s="6">
        <f t="shared" si="15"/>
        <v>0</v>
      </c>
      <c r="F321" s="6">
        <f t="shared" si="13"/>
        <v>4.0000000000000001E-3</v>
      </c>
      <c r="G321" s="6" t="s">
        <v>2</v>
      </c>
      <c r="H321" s="6" t="s">
        <v>107</v>
      </c>
      <c r="I321" s="6">
        <v>1.9478771960894199E-11</v>
      </c>
      <c r="J321" s="6">
        <v>1.9881137806391299E-11</v>
      </c>
      <c r="K321" s="6">
        <f t="shared" si="14"/>
        <v>0.9797614276700124</v>
      </c>
    </row>
    <row r="322" spans="1:11">
      <c r="A322" s="6">
        <v>0</v>
      </c>
      <c r="B322" s="6">
        <v>1E-4</v>
      </c>
      <c r="C322" s="6">
        <v>9.9999999999999995E-8</v>
      </c>
      <c r="D322" s="6">
        <v>2.5000000000000001E-14</v>
      </c>
      <c r="E322" s="6">
        <f t="shared" si="15"/>
        <v>0</v>
      </c>
      <c r="F322" s="6">
        <f t="shared" si="13"/>
        <v>3.9999999999999996E-4</v>
      </c>
      <c r="G322" s="6" t="s">
        <v>2</v>
      </c>
      <c r="H322" s="6" t="s">
        <v>107</v>
      </c>
      <c r="I322" s="6">
        <v>1.9338386539298899E-11</v>
      </c>
      <c r="J322" s="6">
        <v>1.9739165658593601E-11</v>
      </c>
      <c r="K322" s="6">
        <f t="shared" si="14"/>
        <v>0.97969624824946844</v>
      </c>
    </row>
    <row r="323" spans="1:11">
      <c r="A323" s="6">
        <v>0</v>
      </c>
      <c r="B323" s="6">
        <v>1E-4</v>
      </c>
      <c r="C323" s="6">
        <v>1E-8</v>
      </c>
      <c r="D323" s="6">
        <v>2.5000000000000001E-14</v>
      </c>
      <c r="E323" s="6">
        <f t="shared" si="15"/>
        <v>0</v>
      </c>
      <c r="F323" s="6">
        <f t="shared" si="13"/>
        <v>4.0000000000000003E-5</v>
      </c>
      <c r="G323" s="6" t="s">
        <v>2</v>
      </c>
      <c r="H323" s="6" t="s">
        <v>107</v>
      </c>
      <c r="I323" s="6">
        <v>1.93254048020819E-11</v>
      </c>
      <c r="J323" s="6">
        <v>1.9724992714454601E-11</v>
      </c>
      <c r="K323" s="6">
        <f t="shared" si="14"/>
        <v>0.97974205019199423</v>
      </c>
    </row>
    <row r="324" spans="1:11">
      <c r="A324" s="6">
        <v>0</v>
      </c>
      <c r="B324" s="6">
        <v>1E-4</v>
      </c>
      <c r="C324" s="6">
        <v>1E-4</v>
      </c>
      <c r="D324" s="6">
        <v>2.4999999999999999E-13</v>
      </c>
      <c r="E324" s="6">
        <f t="shared" si="15"/>
        <v>0</v>
      </c>
      <c r="F324" s="6">
        <f t="shared" ref="F324:F387" si="16">C324/(0.00025)</f>
        <v>0.4</v>
      </c>
      <c r="G324" s="6" t="s">
        <v>2</v>
      </c>
      <c r="H324" s="6" t="s">
        <v>107</v>
      </c>
      <c r="I324" s="6">
        <v>3.8524692061374198E-11</v>
      </c>
      <c r="J324" s="6">
        <v>3.8890617698534099E-11</v>
      </c>
      <c r="K324" s="6">
        <f t="shared" ref="K324:K387" si="17">I324/J324</f>
        <v>0.99059090189833388</v>
      </c>
    </row>
    <row r="325" spans="1:11">
      <c r="A325" s="6">
        <v>0</v>
      </c>
      <c r="B325" s="6">
        <v>1E-4</v>
      </c>
      <c r="C325" s="6">
        <v>1.0000000000000001E-5</v>
      </c>
      <c r="D325" s="6">
        <v>2.4999999999999999E-13</v>
      </c>
      <c r="E325" s="6">
        <f t="shared" si="15"/>
        <v>0</v>
      </c>
      <c r="F325" s="6">
        <f t="shared" si="16"/>
        <v>0.04</v>
      </c>
      <c r="G325" s="6" t="s">
        <v>2</v>
      </c>
      <c r="H325" s="6" t="s">
        <v>107</v>
      </c>
      <c r="I325" s="6">
        <v>2.1262536369875601E-11</v>
      </c>
      <c r="J325" s="6">
        <v>2.1535548048149798E-11</v>
      </c>
      <c r="K325" s="6">
        <f t="shared" si="17"/>
        <v>0.98732274295208133</v>
      </c>
    </row>
    <row r="326" spans="1:11">
      <c r="A326" s="6">
        <v>0</v>
      </c>
      <c r="B326" s="6">
        <v>1E-4</v>
      </c>
      <c r="C326" s="6">
        <v>9.9999999999999995E-7</v>
      </c>
      <c r="D326" s="6">
        <v>2.4999999999999999E-13</v>
      </c>
      <c r="E326" s="6">
        <f t="shared" si="15"/>
        <v>0</v>
      </c>
      <c r="F326" s="6">
        <f t="shared" si="16"/>
        <v>4.0000000000000001E-3</v>
      </c>
      <c r="G326" s="6" t="s">
        <v>2</v>
      </c>
      <c r="H326" s="6" t="s">
        <v>107</v>
      </c>
      <c r="I326" s="6">
        <v>1.9816484671500599E-11</v>
      </c>
      <c r="J326" s="6">
        <v>2.0080617276411001E-11</v>
      </c>
      <c r="K326" s="6">
        <f t="shared" si="17"/>
        <v>0.98684639016447562</v>
      </c>
    </row>
    <row r="327" spans="1:11">
      <c r="A327" s="6">
        <v>0</v>
      </c>
      <c r="B327" s="6">
        <v>1E-4</v>
      </c>
      <c r="C327" s="6">
        <v>9.9999999999999995E-8</v>
      </c>
      <c r="D327" s="6">
        <v>2.4999999999999999E-13</v>
      </c>
      <c r="E327" s="6">
        <f t="shared" si="15"/>
        <v>0</v>
      </c>
      <c r="F327" s="6">
        <f t="shared" si="16"/>
        <v>3.9999999999999996E-4</v>
      </c>
      <c r="G327" s="6" t="s">
        <v>2</v>
      </c>
      <c r="H327" s="6" t="s">
        <v>107</v>
      </c>
      <c r="I327" s="6">
        <v>1.9674752621635299E-11</v>
      </c>
      <c r="J327" s="6">
        <v>1.9937931804356101E-11</v>
      </c>
      <c r="K327" s="6">
        <f t="shared" si="17"/>
        <v>0.98680007609097642</v>
      </c>
    </row>
    <row r="328" spans="1:11">
      <c r="A328" s="6">
        <v>0</v>
      </c>
      <c r="B328" s="6">
        <v>1E-4</v>
      </c>
      <c r="C328" s="6">
        <v>1E-8</v>
      </c>
      <c r="D328" s="6">
        <v>2.4999999999999999E-13</v>
      </c>
      <c r="E328" s="6">
        <f t="shared" si="15"/>
        <v>0</v>
      </c>
      <c r="F328" s="6">
        <f t="shared" si="16"/>
        <v>4.0000000000000003E-5</v>
      </c>
      <c r="G328" s="6" t="s">
        <v>2</v>
      </c>
      <c r="H328" s="6" t="s">
        <v>107</v>
      </c>
      <c r="I328" s="6">
        <v>1.9660584647488301E-11</v>
      </c>
      <c r="J328" s="6">
        <v>1.9923532052694401E-11</v>
      </c>
      <c r="K328" s="6">
        <f t="shared" si="17"/>
        <v>0.98680216918814156</v>
      </c>
    </row>
    <row r="329" spans="1:11">
      <c r="A329" s="6">
        <v>0</v>
      </c>
      <c r="B329" s="6">
        <v>1E-4</v>
      </c>
      <c r="C329" s="6">
        <v>1E-4</v>
      </c>
      <c r="D329" s="6">
        <v>2.4999999999999998E-12</v>
      </c>
      <c r="E329" s="6">
        <f t="shared" si="15"/>
        <v>0</v>
      </c>
      <c r="F329" s="6">
        <f t="shared" si="16"/>
        <v>0.4</v>
      </c>
      <c r="G329" s="6" t="s">
        <v>2</v>
      </c>
      <c r="H329" s="6" t="s">
        <v>107</v>
      </c>
      <c r="I329" s="6">
        <v>3.8691538541401699E-11</v>
      </c>
      <c r="J329" s="6">
        <v>3.9907970153375098E-11</v>
      </c>
      <c r="K329" s="6">
        <f t="shared" si="17"/>
        <v>0.96951908084278937</v>
      </c>
    </row>
    <row r="330" spans="1:11">
      <c r="A330" s="6">
        <v>0</v>
      </c>
      <c r="B330" s="6">
        <v>1E-4</v>
      </c>
      <c r="C330" s="6">
        <v>1.0000000000000001E-5</v>
      </c>
      <c r="D330" s="6">
        <v>2.4999999999999998E-12</v>
      </c>
      <c r="E330" s="6">
        <f t="shared" si="15"/>
        <v>0</v>
      </c>
      <c r="F330" s="6">
        <f t="shared" si="16"/>
        <v>0.04</v>
      </c>
      <c r="G330" s="6" t="s">
        <v>2</v>
      </c>
      <c r="H330" s="6" t="s">
        <v>107</v>
      </c>
      <c r="I330" s="6">
        <v>2.13747190729006E-11</v>
      </c>
      <c r="J330" s="6">
        <v>2.2285049538955599E-11</v>
      </c>
      <c r="K330" s="6">
        <f t="shared" si="17"/>
        <v>0.95915061959078496</v>
      </c>
    </row>
    <row r="331" spans="1:11">
      <c r="A331" s="6">
        <v>0</v>
      </c>
      <c r="B331" s="6">
        <v>1E-4</v>
      </c>
      <c r="C331" s="6">
        <v>9.9999999999999995E-7</v>
      </c>
      <c r="D331" s="6">
        <v>2.4999999999999998E-12</v>
      </c>
      <c r="E331" s="6">
        <f t="shared" si="15"/>
        <v>0</v>
      </c>
      <c r="F331" s="6">
        <f t="shared" si="16"/>
        <v>4.0000000000000001E-3</v>
      </c>
      <c r="G331" s="6" t="s">
        <v>2</v>
      </c>
      <c r="H331" s="6" t="s">
        <v>107</v>
      </c>
      <c r="I331" s="6">
        <v>1.9922501923599399E-11</v>
      </c>
      <c r="J331" s="6">
        <v>2.0803451313707601E-11</v>
      </c>
      <c r="K331" s="6">
        <f t="shared" si="17"/>
        <v>0.95765369039858617</v>
      </c>
    </row>
    <row r="332" spans="1:11">
      <c r="A332" s="6">
        <v>0</v>
      </c>
      <c r="B332" s="6">
        <v>1E-4</v>
      </c>
      <c r="C332" s="6">
        <v>9.9999999999999995E-8</v>
      </c>
      <c r="D332" s="6">
        <v>2.4999999999999998E-12</v>
      </c>
      <c r="E332" s="6">
        <f t="shared" si="15"/>
        <v>0</v>
      </c>
      <c r="F332" s="6">
        <f t="shared" si="16"/>
        <v>3.9999999999999996E-4</v>
      </c>
      <c r="G332" s="6" t="s">
        <v>2</v>
      </c>
      <c r="H332" s="6" t="s">
        <v>107</v>
      </c>
      <c r="I332" s="6">
        <v>1.9781386135449601E-11</v>
      </c>
      <c r="J332" s="6">
        <v>2.06601068605022E-11</v>
      </c>
      <c r="K332" s="6">
        <f t="shared" si="17"/>
        <v>0.95746775508056403</v>
      </c>
    </row>
    <row r="333" spans="1:11">
      <c r="A333" s="6">
        <v>0</v>
      </c>
      <c r="B333" s="6">
        <v>1E-4</v>
      </c>
      <c r="C333" s="6">
        <v>1E-8</v>
      </c>
      <c r="D333" s="6">
        <v>2.4999999999999998E-12</v>
      </c>
      <c r="E333" s="6">
        <f t="shared" si="15"/>
        <v>0</v>
      </c>
      <c r="F333" s="6">
        <f t="shared" si="16"/>
        <v>4.0000000000000003E-5</v>
      </c>
      <c r="G333" s="6" t="s">
        <v>2</v>
      </c>
      <c r="H333" s="6" t="s">
        <v>107</v>
      </c>
      <c r="I333" s="6">
        <v>1.9767288154592801E-11</v>
      </c>
      <c r="J333" s="6">
        <v>2.0643508304800599E-11</v>
      </c>
      <c r="K333" s="6">
        <f t="shared" si="17"/>
        <v>0.95755468802732358</v>
      </c>
    </row>
    <row r="334" spans="1:11">
      <c r="A334" s="6">
        <v>0</v>
      </c>
      <c r="B334" s="6">
        <v>1E-4</v>
      </c>
      <c r="C334" s="6">
        <v>1E-4</v>
      </c>
      <c r="D334" s="6">
        <v>2.5000000000000001E-11</v>
      </c>
      <c r="E334" s="6">
        <f t="shared" si="15"/>
        <v>0</v>
      </c>
      <c r="F334" s="6">
        <f t="shared" si="16"/>
        <v>0.4</v>
      </c>
      <c r="G334" s="6" t="s">
        <v>2</v>
      </c>
      <c r="H334" s="6" t="s">
        <v>107</v>
      </c>
      <c r="I334" s="6">
        <v>3.9456915699867798E-11</v>
      </c>
      <c r="J334" s="6">
        <v>4.2850817409434699E-11</v>
      </c>
      <c r="K334" s="6">
        <f t="shared" si="17"/>
        <v>0.92079727027985125</v>
      </c>
    </row>
    <row r="335" spans="1:11">
      <c r="A335" s="6">
        <v>0</v>
      </c>
      <c r="B335" s="6">
        <v>1E-4</v>
      </c>
      <c r="C335" s="6">
        <v>1.0000000000000001E-5</v>
      </c>
      <c r="D335" s="6">
        <v>2.5000000000000001E-11</v>
      </c>
      <c r="E335" s="6">
        <f t="shared" si="15"/>
        <v>0</v>
      </c>
      <c r="F335" s="6">
        <f t="shared" si="16"/>
        <v>0.04</v>
      </c>
      <c r="G335" s="6" t="s">
        <v>2</v>
      </c>
      <c r="H335" s="6" t="s">
        <v>107</v>
      </c>
      <c r="I335" s="6">
        <v>2.18907485790418E-11</v>
      </c>
      <c r="J335" s="6">
        <v>2.4454250862575501E-11</v>
      </c>
      <c r="K335" s="6">
        <f t="shared" si="17"/>
        <v>0.89517150625714503</v>
      </c>
    </row>
    <row r="336" spans="1:11">
      <c r="A336" s="6">
        <v>0</v>
      </c>
      <c r="B336" s="6">
        <v>1E-4</v>
      </c>
      <c r="C336" s="6">
        <v>9.9999999999999995E-7</v>
      </c>
      <c r="D336" s="6">
        <v>2.5000000000000001E-11</v>
      </c>
      <c r="E336" s="6">
        <f t="shared" si="15"/>
        <v>0</v>
      </c>
      <c r="F336" s="6">
        <f t="shared" si="16"/>
        <v>4.0000000000000001E-3</v>
      </c>
      <c r="G336" s="6" t="s">
        <v>2</v>
      </c>
      <c r="H336" s="6" t="s">
        <v>107</v>
      </c>
      <c r="I336" s="6">
        <v>2.0416037914769099E-11</v>
      </c>
      <c r="J336" s="6">
        <v>2.28886469744214E-11</v>
      </c>
      <c r="K336" s="6">
        <f t="shared" si="17"/>
        <v>0.8919722488439138</v>
      </c>
    </row>
    <row r="337" spans="1:11">
      <c r="A337" s="6">
        <v>0</v>
      </c>
      <c r="B337" s="6">
        <v>1E-4</v>
      </c>
      <c r="C337" s="6">
        <v>9.9999999999999995E-8</v>
      </c>
      <c r="D337" s="6">
        <v>2.5000000000000001E-11</v>
      </c>
      <c r="E337" s="6">
        <f t="shared" si="15"/>
        <v>0</v>
      </c>
      <c r="F337" s="6">
        <f t="shared" si="16"/>
        <v>3.9999999999999996E-4</v>
      </c>
      <c r="G337" s="6" t="s">
        <v>2</v>
      </c>
      <c r="H337" s="6" t="s">
        <v>107</v>
      </c>
      <c r="I337" s="6">
        <v>2.0271589484782899E-11</v>
      </c>
      <c r="J337" s="6">
        <v>2.27404505840336E-11</v>
      </c>
      <c r="K337" s="6">
        <f t="shared" si="17"/>
        <v>0.89143306153378843</v>
      </c>
    </row>
    <row r="338" spans="1:11">
      <c r="A338" s="6">
        <v>0</v>
      </c>
      <c r="B338" s="6">
        <v>1E-4</v>
      </c>
      <c r="C338" s="6">
        <v>1E-8</v>
      </c>
      <c r="D338" s="6">
        <v>2.5000000000000001E-11</v>
      </c>
      <c r="E338" s="6">
        <f t="shared" si="15"/>
        <v>0</v>
      </c>
      <c r="F338" s="6">
        <f t="shared" si="16"/>
        <v>4.0000000000000003E-5</v>
      </c>
      <c r="G338" s="6" t="s">
        <v>2</v>
      </c>
      <c r="H338" s="6" t="s">
        <v>107</v>
      </c>
      <c r="I338" s="6">
        <v>2.02565356947613E-11</v>
      </c>
      <c r="J338" s="6">
        <v>2.2724453864824499E-11</v>
      </c>
      <c r="K338" s="6">
        <f t="shared" si="17"/>
        <v>0.89139813063303919</v>
      </c>
    </row>
    <row r="339" spans="1:11">
      <c r="A339" s="6">
        <v>0</v>
      </c>
      <c r="B339" s="6">
        <v>1E-4</v>
      </c>
      <c r="C339" s="6">
        <v>1E-4</v>
      </c>
      <c r="D339" s="6">
        <v>2.5000000000000002E-10</v>
      </c>
      <c r="E339" s="6">
        <f t="shared" si="15"/>
        <v>0</v>
      </c>
      <c r="F339" s="6">
        <f t="shared" si="16"/>
        <v>0.4</v>
      </c>
      <c r="G339" s="6" t="s">
        <v>2</v>
      </c>
      <c r="H339" s="6" t="s">
        <v>107</v>
      </c>
      <c r="I339" s="6">
        <v>4.3101162171440902E-11</v>
      </c>
      <c r="J339" s="6">
        <v>5.3032999667866902E-11</v>
      </c>
      <c r="K339" s="6">
        <f t="shared" si="17"/>
        <v>0.81272344467356661</v>
      </c>
    </row>
    <row r="340" spans="1:11">
      <c r="A340" s="6">
        <v>0</v>
      </c>
      <c r="B340" s="6">
        <v>1E-4</v>
      </c>
      <c r="C340" s="6">
        <v>1.0000000000000001E-5</v>
      </c>
      <c r="D340" s="6">
        <v>2.5000000000000002E-10</v>
      </c>
      <c r="E340" s="6">
        <f t="shared" si="15"/>
        <v>0</v>
      </c>
      <c r="F340" s="6">
        <f t="shared" si="16"/>
        <v>0.04</v>
      </c>
      <c r="G340" s="6" t="s">
        <v>2</v>
      </c>
      <c r="H340" s="6" t="s">
        <v>107</v>
      </c>
      <c r="I340" s="6">
        <v>2.4356042785334001E-11</v>
      </c>
      <c r="J340" s="6">
        <v>3.1789240700807398E-11</v>
      </c>
      <c r="K340" s="6">
        <f t="shared" si="17"/>
        <v>0.76617252404884884</v>
      </c>
    </row>
    <row r="341" spans="1:11">
      <c r="A341" s="6">
        <v>0</v>
      </c>
      <c r="B341" s="6">
        <v>1E-4</v>
      </c>
      <c r="C341" s="6">
        <v>9.9999999999999995E-7</v>
      </c>
      <c r="D341" s="6">
        <v>2.5000000000000002E-10</v>
      </c>
      <c r="E341" s="6">
        <f t="shared" si="15"/>
        <v>0</v>
      </c>
      <c r="F341" s="6">
        <f t="shared" si="16"/>
        <v>4.0000000000000001E-3</v>
      </c>
      <c r="G341" s="6" t="s">
        <v>2</v>
      </c>
      <c r="H341" s="6" t="s">
        <v>107</v>
      </c>
      <c r="I341" s="6">
        <v>2.2767889933943798E-11</v>
      </c>
      <c r="J341" s="6">
        <v>2.9943172301227201E-11</v>
      </c>
      <c r="K341" s="6">
        <f t="shared" si="17"/>
        <v>0.76037000037603464</v>
      </c>
    </row>
    <row r="342" spans="1:11">
      <c r="A342" s="6">
        <v>0</v>
      </c>
      <c r="B342" s="6">
        <v>1E-4</v>
      </c>
      <c r="C342" s="6">
        <v>9.9999999999999995E-8</v>
      </c>
      <c r="D342" s="6">
        <v>2.5000000000000002E-10</v>
      </c>
      <c r="E342" s="6">
        <f t="shared" si="15"/>
        <v>0</v>
      </c>
      <c r="F342" s="6">
        <f t="shared" si="16"/>
        <v>3.9999999999999996E-4</v>
      </c>
      <c r="G342" s="6" t="s">
        <v>2</v>
      </c>
      <c r="H342" s="6" t="s">
        <v>107</v>
      </c>
      <c r="I342" s="6">
        <v>2.2612409405320001E-11</v>
      </c>
      <c r="J342" s="6">
        <v>2.9761916928654901E-11</v>
      </c>
      <c r="K342" s="6">
        <f t="shared" si="17"/>
        <v>0.75977664541992851</v>
      </c>
    </row>
    <row r="343" spans="1:11">
      <c r="A343" s="6">
        <v>0</v>
      </c>
      <c r="B343" s="6">
        <v>1E-4</v>
      </c>
      <c r="C343" s="6">
        <v>1E-8</v>
      </c>
      <c r="D343" s="6">
        <v>2.5000000000000002E-10</v>
      </c>
      <c r="E343" s="6">
        <f t="shared" si="15"/>
        <v>0</v>
      </c>
      <c r="F343" s="6">
        <f t="shared" si="16"/>
        <v>4.0000000000000003E-5</v>
      </c>
      <c r="G343" s="6" t="s">
        <v>2</v>
      </c>
      <c r="H343" s="6" t="s">
        <v>107</v>
      </c>
      <c r="I343" s="6">
        <v>2.2595151309760199E-11</v>
      </c>
      <c r="J343" s="6">
        <v>2.9742666617908299E-11</v>
      </c>
      <c r="K343" s="6">
        <f t="shared" si="17"/>
        <v>0.75968814767118009</v>
      </c>
    </row>
    <row r="344" spans="1:11">
      <c r="A344" s="6">
        <v>0</v>
      </c>
      <c r="B344" s="6">
        <v>1E-4</v>
      </c>
      <c r="C344" s="6">
        <v>1E-4</v>
      </c>
      <c r="D344" s="6">
        <v>2.5000000000000001E-9</v>
      </c>
      <c r="E344" s="6">
        <f t="shared" si="15"/>
        <v>0</v>
      </c>
      <c r="F344" s="6">
        <f t="shared" si="16"/>
        <v>0.4</v>
      </c>
      <c r="G344" s="6" t="s">
        <v>2</v>
      </c>
      <c r="H344" s="6" t="s">
        <v>107</v>
      </c>
      <c r="I344" s="6">
        <v>6.14735700871989E-11</v>
      </c>
      <c r="J344" s="6">
        <v>8.5922515178203497E-11</v>
      </c>
      <c r="K344" s="6">
        <f t="shared" si="17"/>
        <v>0.71545356836566731</v>
      </c>
    </row>
    <row r="345" spans="1:11">
      <c r="A345" s="6">
        <v>0</v>
      </c>
      <c r="B345" s="6">
        <v>1E-4</v>
      </c>
      <c r="C345" s="6">
        <v>1.0000000000000001E-5</v>
      </c>
      <c r="D345" s="6">
        <v>2.5000000000000001E-9</v>
      </c>
      <c r="E345" s="6">
        <f t="shared" si="15"/>
        <v>0</v>
      </c>
      <c r="F345" s="6">
        <f t="shared" si="16"/>
        <v>0.04</v>
      </c>
      <c r="G345" s="6" t="s">
        <v>2</v>
      </c>
      <c r="H345" s="6" t="s">
        <v>107</v>
      </c>
      <c r="I345" s="6">
        <v>3.6995103776727402E-11</v>
      </c>
      <c r="J345" s="6">
        <v>5.2853033275617197E-11</v>
      </c>
      <c r="K345" s="6">
        <f t="shared" si="17"/>
        <v>0.69996178996588321</v>
      </c>
    </row>
    <row r="346" spans="1:11">
      <c r="A346" s="6">
        <v>0</v>
      </c>
      <c r="B346" s="6">
        <v>1E-4</v>
      </c>
      <c r="C346" s="6">
        <v>9.9999999999999995E-7</v>
      </c>
      <c r="D346" s="6">
        <v>2.5000000000000001E-9</v>
      </c>
      <c r="E346" s="6">
        <f t="shared" si="15"/>
        <v>0</v>
      </c>
      <c r="F346" s="6">
        <f t="shared" si="16"/>
        <v>4.0000000000000001E-3</v>
      </c>
      <c r="G346" s="6" t="s">
        <v>2</v>
      </c>
      <c r="H346" s="6" t="s">
        <v>107</v>
      </c>
      <c r="I346" s="6">
        <v>3.4863884497251498E-11</v>
      </c>
      <c r="J346" s="6">
        <v>4.9869905232662902E-11</v>
      </c>
      <c r="K346" s="6">
        <f t="shared" si="17"/>
        <v>0.69909666630801959</v>
      </c>
    </row>
    <row r="347" spans="1:11">
      <c r="A347" s="6">
        <v>0</v>
      </c>
      <c r="B347" s="6">
        <v>1E-4</v>
      </c>
      <c r="C347" s="6">
        <v>9.9999999999999995E-8</v>
      </c>
      <c r="D347" s="6">
        <v>2.5000000000000001E-9</v>
      </c>
      <c r="E347" s="6">
        <f t="shared" si="15"/>
        <v>0</v>
      </c>
      <c r="F347" s="6">
        <f t="shared" si="16"/>
        <v>3.9999999999999996E-4</v>
      </c>
      <c r="G347" s="6" t="s">
        <v>2</v>
      </c>
      <c r="H347" s="6" t="s">
        <v>107</v>
      </c>
      <c r="I347" s="6">
        <v>3.4653912346294602E-11</v>
      </c>
      <c r="J347" s="6">
        <v>4.9575157029733603E-11</v>
      </c>
      <c r="K347" s="6">
        <f t="shared" si="17"/>
        <v>0.69901770206214953</v>
      </c>
    </row>
    <row r="348" spans="1:11">
      <c r="A348" s="6">
        <v>0</v>
      </c>
      <c r="B348" s="6">
        <v>1E-4</v>
      </c>
      <c r="C348" s="6">
        <v>1E-8</v>
      </c>
      <c r="D348" s="6">
        <v>2.5000000000000001E-9</v>
      </c>
      <c r="E348" s="6">
        <f t="shared" si="15"/>
        <v>0</v>
      </c>
      <c r="F348" s="6">
        <f t="shared" si="16"/>
        <v>4.0000000000000003E-5</v>
      </c>
      <c r="G348" s="6" t="s">
        <v>2</v>
      </c>
      <c r="H348" s="6" t="s">
        <v>107</v>
      </c>
      <c r="I348" s="6">
        <v>3.4633425105814903E-11</v>
      </c>
      <c r="J348" s="6">
        <v>4.9546033134742103E-11</v>
      </c>
      <c r="K348" s="6">
        <f t="shared" si="17"/>
        <v>0.69901509595386047</v>
      </c>
    </row>
    <row r="349" spans="1:11">
      <c r="A349" s="6">
        <v>0</v>
      </c>
      <c r="B349" s="6">
        <v>1E-4</v>
      </c>
      <c r="C349" s="6">
        <v>1E-4</v>
      </c>
      <c r="D349" s="6">
        <v>2.4999999999999999E-8</v>
      </c>
      <c r="E349" s="6">
        <f t="shared" si="15"/>
        <v>0</v>
      </c>
      <c r="F349" s="6">
        <f t="shared" si="16"/>
        <v>0.4</v>
      </c>
      <c r="G349" s="6" t="s">
        <v>2</v>
      </c>
      <c r="H349" s="6" t="s">
        <v>107</v>
      </c>
      <c r="I349" s="6">
        <v>1.76281789297041E-10</v>
      </c>
      <c r="J349" s="6">
        <v>2.0904584493996599E-10</v>
      </c>
      <c r="K349" s="6">
        <f t="shared" si="17"/>
        <v>0.84326856315974996</v>
      </c>
    </row>
    <row r="350" spans="1:11">
      <c r="A350" s="6">
        <v>0</v>
      </c>
      <c r="B350" s="6">
        <v>1E-4</v>
      </c>
      <c r="C350" s="6">
        <v>1.0000000000000001E-5</v>
      </c>
      <c r="D350" s="6">
        <v>2.4999999999999999E-8</v>
      </c>
      <c r="E350" s="6">
        <f t="shared" si="15"/>
        <v>0</v>
      </c>
      <c r="F350" s="6">
        <f t="shared" si="16"/>
        <v>0.04</v>
      </c>
      <c r="G350" s="6" t="s">
        <v>2</v>
      </c>
      <c r="H350" s="6" t="s">
        <v>107</v>
      </c>
      <c r="I350" s="6">
        <v>1.1934177342214401E-10</v>
      </c>
      <c r="J350" s="6">
        <v>1.38383920797823E-10</v>
      </c>
      <c r="K350" s="6">
        <f t="shared" si="17"/>
        <v>0.8623962432492478</v>
      </c>
    </row>
    <row r="351" spans="1:11">
      <c r="A351" s="6">
        <v>0</v>
      </c>
      <c r="B351" s="6">
        <v>1E-4</v>
      </c>
      <c r="C351" s="6">
        <v>9.9999999999999995E-7</v>
      </c>
      <c r="D351" s="6">
        <v>2.4999999999999999E-8</v>
      </c>
      <c r="E351" s="6">
        <f t="shared" si="15"/>
        <v>0</v>
      </c>
      <c r="F351" s="6">
        <f t="shared" si="16"/>
        <v>4.0000000000000001E-3</v>
      </c>
      <c r="G351" s="6" t="s">
        <v>2</v>
      </c>
      <c r="H351" s="6" t="s">
        <v>107</v>
      </c>
      <c r="I351" s="6">
        <v>1.1406427255999799E-10</v>
      </c>
      <c r="J351" s="6">
        <v>1.3189682138050101E-10</v>
      </c>
      <c r="K351" s="6">
        <f t="shared" si="17"/>
        <v>0.8647992526744902</v>
      </c>
    </row>
    <row r="352" spans="1:11">
      <c r="A352" s="6">
        <v>0</v>
      </c>
      <c r="B352" s="6">
        <v>1E-4</v>
      </c>
      <c r="C352" s="6">
        <v>9.9999999999999995E-8</v>
      </c>
      <c r="D352" s="6">
        <v>2.4999999999999999E-8</v>
      </c>
      <c r="E352" s="6">
        <f t="shared" si="15"/>
        <v>0</v>
      </c>
      <c r="F352" s="6">
        <f t="shared" si="16"/>
        <v>3.9999999999999996E-4</v>
      </c>
      <c r="G352" s="6" t="s">
        <v>2</v>
      </c>
      <c r="H352" s="6" t="s">
        <v>107</v>
      </c>
      <c r="I352" s="6">
        <v>1.13540479780776E-10</v>
      </c>
      <c r="J352" s="6">
        <v>1.3125386452068E-10</v>
      </c>
      <c r="K352" s="6">
        <f t="shared" si="17"/>
        <v>0.86504485178710211</v>
      </c>
    </row>
    <row r="353" spans="1:11">
      <c r="A353" s="6">
        <v>0</v>
      </c>
      <c r="B353" s="6">
        <v>1E-4</v>
      </c>
      <c r="C353" s="6">
        <v>1E-8</v>
      </c>
      <c r="D353" s="6">
        <v>2.4999999999999999E-8</v>
      </c>
      <c r="E353" s="6">
        <f t="shared" si="15"/>
        <v>0</v>
      </c>
      <c r="F353" s="6">
        <f t="shared" si="16"/>
        <v>4.0000000000000003E-5</v>
      </c>
      <c r="G353" s="6" t="s">
        <v>2</v>
      </c>
      <c r="H353" s="6" t="s">
        <v>107</v>
      </c>
      <c r="I353" s="6">
        <v>1.13488438472405E-10</v>
      </c>
      <c r="J353" s="6">
        <v>1.31189912409628E-10</v>
      </c>
      <c r="K353" s="6">
        <f t="shared" si="17"/>
        <v>0.86506985474651565</v>
      </c>
    </row>
    <row r="354" spans="1:11">
      <c r="A354" s="6">
        <v>0</v>
      </c>
      <c r="B354" s="6">
        <v>1E-3</v>
      </c>
      <c r="C354" s="6">
        <v>1E-4</v>
      </c>
      <c r="D354" s="6">
        <v>2.4999999999999999E-17</v>
      </c>
      <c r="E354" s="6">
        <f t="shared" si="15"/>
        <v>0</v>
      </c>
      <c r="F354" s="6">
        <f t="shared" si="16"/>
        <v>0.4</v>
      </c>
      <c r="G354" s="6" t="s">
        <v>2</v>
      </c>
      <c r="H354" s="6" t="s">
        <v>107</v>
      </c>
      <c r="I354" s="6">
        <v>3.8383419801685403E-10</v>
      </c>
      <c r="J354" s="6">
        <v>3.8486362874417201E-10</v>
      </c>
      <c r="K354" s="6">
        <f t="shared" si="17"/>
        <v>0.99732520651359791</v>
      </c>
    </row>
    <row r="355" spans="1:11">
      <c r="A355" s="6">
        <v>0</v>
      </c>
      <c r="B355" s="6">
        <v>1E-3</v>
      </c>
      <c r="C355" s="6">
        <v>1.0000000000000001E-5</v>
      </c>
      <c r="D355" s="6">
        <v>2.4999999999999999E-17</v>
      </c>
      <c r="E355" s="6">
        <f t="shared" si="15"/>
        <v>0</v>
      </c>
      <c r="F355" s="6">
        <f t="shared" si="16"/>
        <v>0.04</v>
      </c>
      <c r="G355" s="6" t="s">
        <v>2</v>
      </c>
      <c r="H355" s="6" t="s">
        <v>107</v>
      </c>
      <c r="I355" s="6">
        <v>2.1181578194363401E-10</v>
      </c>
      <c r="J355" s="6">
        <v>2.1238541774565399E-10</v>
      </c>
      <c r="K355" s="6">
        <f t="shared" si="17"/>
        <v>0.99731791472283582</v>
      </c>
    </row>
    <row r="356" spans="1:11">
      <c r="A356" s="6">
        <v>0</v>
      </c>
      <c r="B356" s="6">
        <v>1E-3</v>
      </c>
      <c r="C356" s="6">
        <v>9.9999999999999995E-7</v>
      </c>
      <c r="D356" s="6">
        <v>2.4999999999999999E-17</v>
      </c>
      <c r="E356" s="6">
        <f t="shared" si="15"/>
        <v>0</v>
      </c>
      <c r="F356" s="6">
        <f t="shared" si="16"/>
        <v>4.0000000000000001E-3</v>
      </c>
      <c r="G356" s="6" t="s">
        <v>2</v>
      </c>
      <c r="H356" s="6" t="s">
        <v>107</v>
      </c>
      <c r="I356" s="6">
        <v>1.9740566079877101E-10</v>
      </c>
      <c r="J356" s="6">
        <v>1.9793675972863599E-10</v>
      </c>
      <c r="K356" s="6">
        <f t="shared" si="17"/>
        <v>0.9973168251789456</v>
      </c>
    </row>
    <row r="357" spans="1:11">
      <c r="A357" s="6">
        <v>0</v>
      </c>
      <c r="B357" s="6">
        <v>1E-3</v>
      </c>
      <c r="C357" s="6">
        <v>9.9999999999999995E-8</v>
      </c>
      <c r="D357" s="6">
        <v>2.4999999999999999E-17</v>
      </c>
      <c r="E357" s="6">
        <f t="shared" si="15"/>
        <v>0</v>
      </c>
      <c r="F357" s="6">
        <f t="shared" si="16"/>
        <v>3.9999999999999996E-4</v>
      </c>
      <c r="G357" s="6" t="s">
        <v>2</v>
      </c>
      <c r="H357" s="6" t="s">
        <v>107</v>
      </c>
      <c r="I357" s="6">
        <v>1.95992595204182E-10</v>
      </c>
      <c r="J357" s="6">
        <v>1.9651988177905301E-10</v>
      </c>
      <c r="K357" s="6">
        <f t="shared" si="17"/>
        <v>0.99731687923838752</v>
      </c>
    </row>
    <row r="358" spans="1:11">
      <c r="A358" s="6">
        <v>0</v>
      </c>
      <c r="B358" s="6">
        <v>1E-3</v>
      </c>
      <c r="C358" s="6">
        <v>1E-8</v>
      </c>
      <c r="D358" s="6">
        <v>2.4999999999999999E-17</v>
      </c>
      <c r="E358" s="6">
        <f t="shared" si="15"/>
        <v>0</v>
      </c>
      <c r="F358" s="6">
        <f t="shared" si="16"/>
        <v>4.0000000000000003E-5</v>
      </c>
      <c r="G358" s="6" t="s">
        <v>2</v>
      </c>
      <c r="H358" s="6" t="s">
        <v>107</v>
      </c>
      <c r="I358" s="6">
        <v>1.9585156736612599E-10</v>
      </c>
      <c r="J358" s="6">
        <v>1.9637847446932701E-10</v>
      </c>
      <c r="K358" s="6">
        <f t="shared" si="17"/>
        <v>0.99731687953771475</v>
      </c>
    </row>
    <row r="359" spans="1:11">
      <c r="A359" s="6">
        <v>0</v>
      </c>
      <c r="B359" s="6">
        <v>1E-3</v>
      </c>
      <c r="C359" s="6">
        <v>1E-4</v>
      </c>
      <c r="D359" s="6">
        <v>2.5000000000000002E-16</v>
      </c>
      <c r="E359" s="6">
        <f t="shared" si="15"/>
        <v>0</v>
      </c>
      <c r="F359" s="6">
        <f t="shared" si="16"/>
        <v>0.4</v>
      </c>
      <c r="G359" s="6" t="s">
        <v>2</v>
      </c>
      <c r="H359" s="6" t="s">
        <v>107</v>
      </c>
      <c r="I359" s="6">
        <v>3.7859222195145198E-10</v>
      </c>
      <c r="J359" s="6">
        <v>3.8488897823705701E-10</v>
      </c>
      <c r="K359" s="6">
        <f t="shared" si="17"/>
        <v>0.98364007118508134</v>
      </c>
    </row>
    <row r="360" spans="1:11">
      <c r="A360" s="6">
        <v>0</v>
      </c>
      <c r="B360" s="6">
        <v>1E-3</v>
      </c>
      <c r="C360" s="6">
        <v>1.0000000000000001E-5</v>
      </c>
      <c r="D360" s="6">
        <v>2.5000000000000002E-16</v>
      </c>
      <c r="E360" s="6">
        <f t="shared" si="15"/>
        <v>0</v>
      </c>
      <c r="F360" s="6">
        <f t="shared" si="16"/>
        <v>0.04</v>
      </c>
      <c r="G360" s="6" t="s">
        <v>2</v>
      </c>
      <c r="H360" s="6" t="s">
        <v>107</v>
      </c>
      <c r="I360" s="6">
        <v>2.08926373264941E-10</v>
      </c>
      <c r="J360" s="6">
        <v>2.1240429189224099E-10</v>
      </c>
      <c r="K360" s="6">
        <f t="shared" si="17"/>
        <v>0.98362594938022985</v>
      </c>
    </row>
    <row r="361" spans="1:11">
      <c r="A361" s="6">
        <v>0</v>
      </c>
      <c r="B361" s="6">
        <v>1E-3</v>
      </c>
      <c r="C361" s="6">
        <v>9.9999999999999995E-7</v>
      </c>
      <c r="D361" s="6">
        <v>2.5000000000000002E-16</v>
      </c>
      <c r="E361" s="6">
        <f t="shared" si="15"/>
        <v>0</v>
      </c>
      <c r="F361" s="6">
        <f t="shared" si="16"/>
        <v>4.0000000000000001E-3</v>
      </c>
      <c r="G361" s="6" t="s">
        <v>2</v>
      </c>
      <c r="H361" s="6" t="s">
        <v>107</v>
      </c>
      <c r="I361" s="6">
        <v>1.9471208988853599E-10</v>
      </c>
      <c r="J361" s="6">
        <v>1.97954976211309E-10</v>
      </c>
      <c r="K361" s="6">
        <f t="shared" si="17"/>
        <v>0.98361806111248573</v>
      </c>
    </row>
    <row r="362" spans="1:11">
      <c r="A362" s="6">
        <v>0</v>
      </c>
      <c r="B362" s="6">
        <v>1E-3</v>
      </c>
      <c r="C362" s="6">
        <v>9.9999999999999995E-8</v>
      </c>
      <c r="D362" s="6">
        <v>2.5000000000000002E-16</v>
      </c>
      <c r="E362" s="6">
        <f t="shared" si="15"/>
        <v>0</v>
      </c>
      <c r="F362" s="6">
        <f t="shared" si="16"/>
        <v>3.9999999999999996E-4</v>
      </c>
      <c r="G362" s="6" t="s">
        <v>2</v>
      </c>
      <c r="H362" s="6" t="s">
        <v>107</v>
      </c>
      <c r="I362" s="6">
        <v>1.93319642765828E-10</v>
      </c>
      <c r="J362" s="6">
        <v>1.9653804093981801E-10</v>
      </c>
      <c r="K362" s="6">
        <f t="shared" si="17"/>
        <v>0.98362455350322986</v>
      </c>
    </row>
    <row r="363" spans="1:11">
      <c r="A363" s="6">
        <v>0</v>
      </c>
      <c r="B363" s="6">
        <v>1E-3</v>
      </c>
      <c r="C363" s="6">
        <v>1E-8</v>
      </c>
      <c r="D363" s="6">
        <v>2.5000000000000002E-16</v>
      </c>
      <c r="E363" s="6">
        <f t="shared" si="15"/>
        <v>0</v>
      </c>
      <c r="F363" s="6">
        <f t="shared" si="16"/>
        <v>4.0000000000000003E-5</v>
      </c>
      <c r="G363" s="6" t="s">
        <v>2</v>
      </c>
      <c r="H363" s="6" t="s">
        <v>107</v>
      </c>
      <c r="I363" s="6">
        <v>1.9318063793485701E-10</v>
      </c>
      <c r="J363" s="6">
        <v>1.9639662462262901E-10</v>
      </c>
      <c r="K363" s="6">
        <f t="shared" si="17"/>
        <v>0.98362504093972369</v>
      </c>
    </row>
    <row r="364" spans="1:11">
      <c r="A364" s="6">
        <v>0</v>
      </c>
      <c r="B364" s="6">
        <v>1E-3</v>
      </c>
      <c r="C364" s="6">
        <v>1E-4</v>
      </c>
      <c r="D364" s="6">
        <v>2.5E-15</v>
      </c>
      <c r="E364" s="6">
        <f t="shared" si="15"/>
        <v>0</v>
      </c>
      <c r="F364" s="6">
        <f t="shared" si="16"/>
        <v>0.4</v>
      </c>
      <c r="G364" s="6" t="s">
        <v>2</v>
      </c>
      <c r="H364" s="6" t="s">
        <v>107</v>
      </c>
      <c r="I364" s="6">
        <v>3.78664787235625E-10</v>
      </c>
      <c r="J364" s="6">
        <v>3.8496975407710002E-10</v>
      </c>
      <c r="K364" s="6">
        <f t="shared" si="17"/>
        <v>0.9836221760938334</v>
      </c>
    </row>
    <row r="365" spans="1:11">
      <c r="A365" s="6">
        <v>0</v>
      </c>
      <c r="B365" s="6">
        <v>1E-3</v>
      </c>
      <c r="C365" s="6">
        <v>1.0000000000000001E-5</v>
      </c>
      <c r="D365" s="6">
        <v>2.5E-15</v>
      </c>
      <c r="E365" s="6">
        <f t="shared" si="15"/>
        <v>0</v>
      </c>
      <c r="F365" s="6">
        <f t="shared" si="16"/>
        <v>0.04</v>
      </c>
      <c r="G365" s="6" t="s">
        <v>2</v>
      </c>
      <c r="H365" s="6" t="s">
        <v>107</v>
      </c>
      <c r="I365" s="6">
        <v>2.08974317623499E-10</v>
      </c>
      <c r="J365" s="6">
        <v>2.1246420997244201E-10</v>
      </c>
      <c r="K365" s="6">
        <f t="shared" si="17"/>
        <v>0.98357421068990547</v>
      </c>
    </row>
    <row r="366" spans="1:11">
      <c r="A366" s="6">
        <v>0</v>
      </c>
      <c r="B366" s="6">
        <v>1E-3</v>
      </c>
      <c r="C366" s="6">
        <v>9.9999999999999995E-7</v>
      </c>
      <c r="D366" s="6">
        <v>2.5E-15</v>
      </c>
      <c r="E366" s="6">
        <f t="shared" si="15"/>
        <v>0</v>
      </c>
      <c r="F366" s="6">
        <f t="shared" si="16"/>
        <v>4.0000000000000001E-3</v>
      </c>
      <c r="G366" s="6" t="s">
        <v>2</v>
      </c>
      <c r="H366" s="6" t="s">
        <v>107</v>
      </c>
      <c r="I366" s="6">
        <v>1.94747145128697E-10</v>
      </c>
      <c r="J366" s="6">
        <v>1.9801284654441199E-10</v>
      </c>
      <c r="K366" s="6">
        <f t="shared" si="17"/>
        <v>0.9835076285569051</v>
      </c>
    </row>
    <row r="367" spans="1:11">
      <c r="A367" s="6">
        <v>0</v>
      </c>
      <c r="B367" s="6">
        <v>1E-3</v>
      </c>
      <c r="C367" s="6">
        <v>9.9999999999999995E-8</v>
      </c>
      <c r="D367" s="6">
        <v>2.5E-15</v>
      </c>
      <c r="E367" s="6">
        <f t="shared" si="15"/>
        <v>0</v>
      </c>
      <c r="F367" s="6">
        <f t="shared" si="16"/>
        <v>3.9999999999999996E-4</v>
      </c>
      <c r="G367" s="6" t="s">
        <v>2</v>
      </c>
      <c r="H367" s="6" t="s">
        <v>107</v>
      </c>
      <c r="I367" s="6">
        <v>1.9336500224063599E-10</v>
      </c>
      <c r="J367" s="6">
        <v>1.96595725813738E-10</v>
      </c>
      <c r="K367" s="6">
        <f t="shared" si="17"/>
        <v>0.98356666423072225</v>
      </c>
    </row>
    <row r="368" spans="1:11">
      <c r="A368" s="6">
        <v>0</v>
      </c>
      <c r="B368" s="6">
        <v>1E-3</v>
      </c>
      <c r="C368" s="6">
        <v>1E-8</v>
      </c>
      <c r="D368" s="6">
        <v>2.5E-15</v>
      </c>
      <c r="E368" s="6">
        <f t="shared" si="15"/>
        <v>0</v>
      </c>
      <c r="F368" s="6">
        <f t="shared" si="16"/>
        <v>4.0000000000000003E-5</v>
      </c>
      <c r="G368" s="6" t="s">
        <v>2</v>
      </c>
      <c r="H368" s="6" t="s">
        <v>107</v>
      </c>
      <c r="I368" s="6">
        <v>1.93226886380988E-10</v>
      </c>
      <c r="J368" s="6">
        <v>1.9645436977888801E-10</v>
      </c>
      <c r="K368" s="6">
        <f t="shared" si="17"/>
        <v>0.98357133312161704</v>
      </c>
    </row>
    <row r="369" spans="1:11">
      <c r="A369" s="6">
        <v>0</v>
      </c>
      <c r="B369" s="6">
        <v>1E-3</v>
      </c>
      <c r="C369" s="6">
        <v>1E-4</v>
      </c>
      <c r="D369" s="6">
        <v>2.5000000000000001E-14</v>
      </c>
      <c r="E369" s="6">
        <f t="shared" ref="E369:E432" si="18">A369*2*0.00025/D369</f>
        <v>0</v>
      </c>
      <c r="F369" s="6">
        <f t="shared" si="16"/>
        <v>0.4</v>
      </c>
      <c r="G369" s="6" t="s">
        <v>2</v>
      </c>
      <c r="H369" s="6" t="s">
        <v>107</v>
      </c>
      <c r="I369" s="6">
        <v>3.7898243734839699E-10</v>
      </c>
      <c r="J369" s="6">
        <v>3.8523552091635498E-10</v>
      </c>
      <c r="K369" s="6">
        <f t="shared" si="17"/>
        <v>0.98376815421100361</v>
      </c>
    </row>
    <row r="370" spans="1:11">
      <c r="A370" s="6">
        <v>0</v>
      </c>
      <c r="B370" s="6">
        <v>1E-3</v>
      </c>
      <c r="C370" s="6">
        <v>1.0000000000000001E-5</v>
      </c>
      <c r="D370" s="6">
        <v>2.5000000000000001E-14</v>
      </c>
      <c r="E370" s="6">
        <f t="shared" si="18"/>
        <v>0</v>
      </c>
      <c r="F370" s="6">
        <f t="shared" si="16"/>
        <v>0.04</v>
      </c>
      <c r="G370" s="6" t="s">
        <v>2</v>
      </c>
      <c r="H370" s="6" t="s">
        <v>107</v>
      </c>
      <c r="I370" s="6">
        <v>2.09186799876712E-10</v>
      </c>
      <c r="J370" s="6">
        <v>2.1266215380097399E-10</v>
      </c>
      <c r="K370" s="6">
        <f t="shared" si="17"/>
        <v>0.98365786360127572</v>
      </c>
    </row>
    <row r="371" spans="1:11">
      <c r="A371" s="6">
        <v>0</v>
      </c>
      <c r="B371" s="6">
        <v>1E-3</v>
      </c>
      <c r="C371" s="6">
        <v>9.9999999999999995E-7</v>
      </c>
      <c r="D371" s="6">
        <v>2.5000000000000001E-14</v>
      </c>
      <c r="E371" s="6">
        <f t="shared" si="18"/>
        <v>0</v>
      </c>
      <c r="F371" s="6">
        <f t="shared" si="16"/>
        <v>4.0000000000000001E-3</v>
      </c>
      <c r="G371" s="6" t="s">
        <v>2</v>
      </c>
      <c r="H371" s="6" t="s">
        <v>107</v>
      </c>
      <c r="I371" s="6">
        <v>1.94939898480287E-10</v>
      </c>
      <c r="J371" s="6">
        <v>1.9820386178911901E-10</v>
      </c>
      <c r="K371" s="6">
        <f t="shared" si="17"/>
        <v>0.98353229205844261</v>
      </c>
    </row>
    <row r="372" spans="1:11">
      <c r="A372" s="6">
        <v>0</v>
      </c>
      <c r="B372" s="6">
        <v>1E-3</v>
      </c>
      <c r="C372" s="6">
        <v>9.9999999999999995E-8</v>
      </c>
      <c r="D372" s="6">
        <v>2.5000000000000001E-14</v>
      </c>
      <c r="E372" s="6">
        <f t="shared" si="18"/>
        <v>0</v>
      </c>
      <c r="F372" s="6">
        <f t="shared" si="16"/>
        <v>3.9999999999999996E-4</v>
      </c>
      <c r="G372" s="6" t="s">
        <v>2</v>
      </c>
      <c r="H372" s="6" t="s">
        <v>107</v>
      </c>
      <c r="I372" s="6">
        <v>1.9355835579499999E-10</v>
      </c>
      <c r="J372" s="6">
        <v>1.9678605051396201E-10</v>
      </c>
      <c r="K372" s="6">
        <f t="shared" si="17"/>
        <v>0.98359794959789082</v>
      </c>
    </row>
    <row r="373" spans="1:11">
      <c r="A373" s="6">
        <v>0</v>
      </c>
      <c r="B373" s="6">
        <v>1E-3</v>
      </c>
      <c r="C373" s="6">
        <v>1E-8</v>
      </c>
      <c r="D373" s="6">
        <v>2.5000000000000001E-14</v>
      </c>
      <c r="E373" s="6">
        <f t="shared" si="18"/>
        <v>0</v>
      </c>
      <c r="F373" s="6">
        <f t="shared" si="16"/>
        <v>4.0000000000000003E-5</v>
      </c>
      <c r="G373" s="6" t="s">
        <v>2</v>
      </c>
      <c r="H373" s="6" t="s">
        <v>107</v>
      </c>
      <c r="I373" s="6">
        <v>1.9342688759227501E-10</v>
      </c>
      <c r="J373" s="6">
        <v>1.9664493194251799E-10</v>
      </c>
      <c r="K373" s="6">
        <f t="shared" si="17"/>
        <v>0.98363525406704277</v>
      </c>
    </row>
    <row r="374" spans="1:11">
      <c r="A374" s="6">
        <v>0</v>
      </c>
      <c r="B374" s="6">
        <v>1E-3</v>
      </c>
      <c r="C374" s="6">
        <v>1E-4</v>
      </c>
      <c r="D374" s="6">
        <v>2.4999999999999999E-13</v>
      </c>
      <c r="E374" s="6">
        <f t="shared" si="18"/>
        <v>0</v>
      </c>
      <c r="F374" s="6">
        <f t="shared" si="16"/>
        <v>0.4</v>
      </c>
      <c r="G374" s="6" t="s">
        <v>2</v>
      </c>
      <c r="H374" s="6" t="s">
        <v>107</v>
      </c>
      <c r="I374" s="6">
        <v>3.8074152307112999E-10</v>
      </c>
      <c r="J374" s="6">
        <v>3.8608960763144E-10</v>
      </c>
      <c r="K374" s="6">
        <f t="shared" si="17"/>
        <v>0.9861480742951898</v>
      </c>
    </row>
    <row r="375" spans="1:11">
      <c r="A375" s="6">
        <v>0</v>
      </c>
      <c r="B375" s="6">
        <v>1E-3</v>
      </c>
      <c r="C375" s="6">
        <v>1.0000000000000001E-5</v>
      </c>
      <c r="D375" s="6">
        <v>2.4999999999999999E-13</v>
      </c>
      <c r="E375" s="6">
        <f t="shared" si="18"/>
        <v>0</v>
      </c>
      <c r="F375" s="6">
        <f t="shared" si="16"/>
        <v>0.04</v>
      </c>
      <c r="G375" s="6" t="s">
        <v>2</v>
      </c>
      <c r="H375" s="6" t="s">
        <v>107</v>
      </c>
      <c r="I375" s="6">
        <v>2.10184925784177E-10</v>
      </c>
      <c r="J375" s="6">
        <v>2.1329169952566599E-10</v>
      </c>
      <c r="K375" s="6">
        <f t="shared" si="17"/>
        <v>0.98543415543878143</v>
      </c>
    </row>
    <row r="376" spans="1:11">
      <c r="A376" s="6">
        <v>0</v>
      </c>
      <c r="B376" s="6">
        <v>1E-3</v>
      </c>
      <c r="C376" s="6">
        <v>9.9999999999999995E-7</v>
      </c>
      <c r="D376" s="6">
        <v>2.4999999999999999E-13</v>
      </c>
      <c r="E376" s="6">
        <f t="shared" si="18"/>
        <v>0</v>
      </c>
      <c r="F376" s="6">
        <f t="shared" si="16"/>
        <v>4.0000000000000001E-3</v>
      </c>
      <c r="G376" s="6" t="s">
        <v>2</v>
      </c>
      <c r="H376" s="6" t="s">
        <v>107</v>
      </c>
      <c r="I376" s="6">
        <v>1.95879673416576E-10</v>
      </c>
      <c r="J376" s="6">
        <v>1.98811374990911E-10</v>
      </c>
      <c r="K376" s="6">
        <f t="shared" si="17"/>
        <v>0.98525385393834219</v>
      </c>
    </row>
    <row r="377" spans="1:11">
      <c r="A377" s="6">
        <v>0</v>
      </c>
      <c r="B377" s="6">
        <v>1E-3</v>
      </c>
      <c r="C377" s="6">
        <v>9.9999999999999995E-8</v>
      </c>
      <c r="D377" s="6">
        <v>2.4999999999999999E-13</v>
      </c>
      <c r="E377" s="6">
        <f t="shared" si="18"/>
        <v>0</v>
      </c>
      <c r="F377" s="6">
        <f t="shared" si="16"/>
        <v>3.9999999999999996E-4</v>
      </c>
      <c r="G377" s="6" t="s">
        <v>2</v>
      </c>
      <c r="H377" s="6" t="s">
        <v>107</v>
      </c>
      <c r="I377" s="6">
        <v>1.94465149598175E-10</v>
      </c>
      <c r="J377" s="6">
        <v>1.9739165590888399E-10</v>
      </c>
      <c r="K377" s="6">
        <f t="shared" si="17"/>
        <v>0.98517411337761984</v>
      </c>
    </row>
    <row r="378" spans="1:11">
      <c r="A378" s="6">
        <v>0</v>
      </c>
      <c r="B378" s="6">
        <v>1E-3</v>
      </c>
      <c r="C378" s="6">
        <v>1E-8</v>
      </c>
      <c r="D378" s="6">
        <v>2.4999999999999999E-13</v>
      </c>
      <c r="E378" s="6">
        <f t="shared" si="18"/>
        <v>0</v>
      </c>
      <c r="F378" s="6">
        <f t="shared" si="16"/>
        <v>4.0000000000000003E-5</v>
      </c>
      <c r="G378" s="6" t="s">
        <v>2</v>
      </c>
      <c r="H378" s="6" t="s">
        <v>107</v>
      </c>
      <c r="I378" s="6">
        <v>1.9433440880455999E-10</v>
      </c>
      <c r="J378" s="6">
        <v>1.9724992568745499E-10</v>
      </c>
      <c r="K378" s="6">
        <f t="shared" si="17"/>
        <v>0.98521917373234058</v>
      </c>
    </row>
    <row r="379" spans="1:11">
      <c r="A379" s="6">
        <v>0</v>
      </c>
      <c r="B379" s="6">
        <v>1E-3</v>
      </c>
      <c r="C379" s="6">
        <v>1E-4</v>
      </c>
      <c r="D379" s="6">
        <v>2.4999999999999998E-12</v>
      </c>
      <c r="E379" s="6">
        <f t="shared" si="18"/>
        <v>0</v>
      </c>
      <c r="F379" s="6">
        <f t="shared" si="16"/>
        <v>0.4</v>
      </c>
      <c r="G379" s="6" t="s">
        <v>2</v>
      </c>
      <c r="H379" s="6" t="s">
        <v>107</v>
      </c>
      <c r="I379" s="6">
        <v>3.8524897161632601E-10</v>
      </c>
      <c r="J379" s="6">
        <v>3.8890617867285498E-10</v>
      </c>
      <c r="K379" s="6">
        <f t="shared" si="17"/>
        <v>0.99059617137220801</v>
      </c>
    </row>
    <row r="380" spans="1:11">
      <c r="A380" s="6">
        <v>0</v>
      </c>
      <c r="B380" s="6">
        <v>1E-3</v>
      </c>
      <c r="C380" s="6">
        <v>1.0000000000000001E-5</v>
      </c>
      <c r="D380" s="6">
        <v>2.4999999999999998E-12</v>
      </c>
      <c r="E380" s="6">
        <f t="shared" si="18"/>
        <v>0</v>
      </c>
      <c r="F380" s="6">
        <f t="shared" si="16"/>
        <v>0.04</v>
      </c>
      <c r="G380" s="6" t="s">
        <v>2</v>
      </c>
      <c r="H380" s="6" t="s">
        <v>107</v>
      </c>
      <c r="I380" s="6">
        <v>2.1262648453112001E-10</v>
      </c>
      <c r="J380" s="6">
        <v>2.1535547795148599E-10</v>
      </c>
      <c r="K380" s="6">
        <f t="shared" si="17"/>
        <v>0.98732795911984761</v>
      </c>
    </row>
    <row r="381" spans="1:11">
      <c r="A381" s="6">
        <v>0</v>
      </c>
      <c r="B381" s="6">
        <v>1E-3</v>
      </c>
      <c r="C381" s="6">
        <v>9.9999999999999995E-7</v>
      </c>
      <c r="D381" s="6">
        <v>2.4999999999999998E-12</v>
      </c>
      <c r="E381" s="6">
        <f t="shared" si="18"/>
        <v>0</v>
      </c>
      <c r="F381" s="6">
        <f t="shared" si="16"/>
        <v>4.0000000000000001E-3</v>
      </c>
      <c r="G381" s="6" t="s">
        <v>2</v>
      </c>
      <c r="H381" s="6" t="s">
        <v>107</v>
      </c>
      <c r="I381" s="6">
        <v>1.98165807362783E-10</v>
      </c>
      <c r="J381" s="6">
        <v>2.0080616601536201E-10</v>
      </c>
      <c r="K381" s="6">
        <f t="shared" si="17"/>
        <v>0.98685120728624931</v>
      </c>
    </row>
    <row r="382" spans="1:11">
      <c r="A382" s="6">
        <v>0</v>
      </c>
      <c r="B382" s="6">
        <v>1E-3</v>
      </c>
      <c r="C382" s="6">
        <v>9.9999999999999995E-8</v>
      </c>
      <c r="D382" s="6">
        <v>2.4999999999999998E-12</v>
      </c>
      <c r="E382" s="6">
        <f t="shared" si="18"/>
        <v>0</v>
      </c>
      <c r="F382" s="6">
        <f t="shared" si="16"/>
        <v>3.9999999999999996E-4</v>
      </c>
      <c r="G382" s="6" t="s">
        <v>2</v>
      </c>
      <c r="H382" s="6" t="s">
        <v>107</v>
      </c>
      <c r="I382" s="6">
        <v>1.96748431714331E-10</v>
      </c>
      <c r="J382" s="6">
        <v>1.9937931103463499E-10</v>
      </c>
      <c r="K382" s="6">
        <f t="shared" si="17"/>
        <v>0.98680465236512438</v>
      </c>
    </row>
    <row r="383" spans="1:11">
      <c r="A383" s="6">
        <v>0</v>
      </c>
      <c r="B383" s="6">
        <v>1E-3</v>
      </c>
      <c r="C383" s="6">
        <v>1E-8</v>
      </c>
      <c r="D383" s="6">
        <v>2.4999999999999998E-12</v>
      </c>
      <c r="E383" s="6">
        <f t="shared" si="18"/>
        <v>0</v>
      </c>
      <c r="F383" s="6">
        <f t="shared" si="16"/>
        <v>4.0000000000000003E-5</v>
      </c>
      <c r="G383" s="6" t="s">
        <v>2</v>
      </c>
      <c r="H383" s="6" t="s">
        <v>107</v>
      </c>
      <c r="I383" s="6">
        <v>1.9660675931434699E-10</v>
      </c>
      <c r="J383" s="6">
        <v>1.9923531805365199E-10</v>
      </c>
      <c r="K383" s="6">
        <f t="shared" si="17"/>
        <v>0.98680676315332227</v>
      </c>
    </row>
    <row r="384" spans="1:11">
      <c r="A384" s="6">
        <v>0</v>
      </c>
      <c r="B384" s="6">
        <v>1E-3</v>
      </c>
      <c r="C384" s="6">
        <v>1E-4</v>
      </c>
      <c r="D384" s="6">
        <v>2.5000000000000001E-11</v>
      </c>
      <c r="E384" s="6">
        <f t="shared" si="18"/>
        <v>0</v>
      </c>
      <c r="F384" s="6">
        <f t="shared" si="16"/>
        <v>0.4</v>
      </c>
      <c r="G384" s="6" t="s">
        <v>2</v>
      </c>
      <c r="H384" s="6" t="s">
        <v>107</v>
      </c>
      <c r="I384" s="6">
        <v>3.8691533318566101E-10</v>
      </c>
      <c r="J384" s="6">
        <v>3.9907911978755101E-10</v>
      </c>
      <c r="K384" s="6">
        <f t="shared" si="17"/>
        <v>0.96952036325938229</v>
      </c>
    </row>
    <row r="385" spans="1:11">
      <c r="A385" s="6">
        <v>0</v>
      </c>
      <c r="B385" s="6">
        <v>1E-3</v>
      </c>
      <c r="C385" s="6">
        <v>1.0000000000000001E-5</v>
      </c>
      <c r="D385" s="6">
        <v>2.5000000000000001E-11</v>
      </c>
      <c r="E385" s="6">
        <f t="shared" si="18"/>
        <v>0</v>
      </c>
      <c r="F385" s="6">
        <f t="shared" si="16"/>
        <v>0.04</v>
      </c>
      <c r="G385" s="6" t="s">
        <v>2</v>
      </c>
      <c r="H385" s="6" t="s">
        <v>107</v>
      </c>
      <c r="I385" s="6">
        <v>2.1374719114036399E-10</v>
      </c>
      <c r="J385" s="6">
        <v>2.22849853552588E-10</v>
      </c>
      <c r="K385" s="6">
        <f t="shared" si="17"/>
        <v>0.95915338391696103</v>
      </c>
    </row>
    <row r="386" spans="1:11">
      <c r="A386" s="6">
        <v>0</v>
      </c>
      <c r="B386" s="6">
        <v>1E-3</v>
      </c>
      <c r="C386" s="6">
        <v>9.9999999999999995E-7</v>
      </c>
      <c r="D386" s="6">
        <v>2.5000000000000001E-11</v>
      </c>
      <c r="E386" s="6">
        <f t="shared" si="18"/>
        <v>0</v>
      </c>
      <c r="F386" s="6">
        <f t="shared" si="16"/>
        <v>4.0000000000000001E-3</v>
      </c>
      <c r="G386" s="6" t="s">
        <v>2</v>
      </c>
      <c r="H386" s="6" t="s">
        <v>107</v>
      </c>
      <c r="I386" s="6">
        <v>1.9922502449272899E-10</v>
      </c>
      <c r="J386" s="6">
        <v>2.08033979206317E-10</v>
      </c>
      <c r="K386" s="6">
        <f t="shared" si="17"/>
        <v>0.95765617353859411</v>
      </c>
    </row>
    <row r="387" spans="1:11">
      <c r="A387" s="6">
        <v>0</v>
      </c>
      <c r="B387" s="6">
        <v>1E-3</v>
      </c>
      <c r="C387" s="6">
        <v>9.9999999999999995E-8</v>
      </c>
      <c r="D387" s="6">
        <v>2.5000000000000001E-11</v>
      </c>
      <c r="E387" s="6">
        <f t="shared" si="18"/>
        <v>0</v>
      </c>
      <c r="F387" s="6">
        <f t="shared" si="16"/>
        <v>3.9999999999999996E-4</v>
      </c>
      <c r="G387" s="6" t="s">
        <v>2</v>
      </c>
      <c r="H387" s="6" t="s">
        <v>107</v>
      </c>
      <c r="I387" s="6">
        <v>1.9781386193081801E-10</v>
      </c>
      <c r="J387" s="6">
        <v>2.06599930583717E-10</v>
      </c>
      <c r="K387" s="6">
        <f t="shared" si="17"/>
        <v>0.95747303192176647</v>
      </c>
    </row>
    <row r="388" spans="1:11">
      <c r="A388" s="6">
        <v>0</v>
      </c>
      <c r="B388" s="6">
        <v>1E-3</v>
      </c>
      <c r="C388" s="6">
        <v>1E-8</v>
      </c>
      <c r="D388" s="6">
        <v>2.5000000000000001E-11</v>
      </c>
      <c r="E388" s="6">
        <f t="shared" si="18"/>
        <v>0</v>
      </c>
      <c r="F388" s="6">
        <f t="shared" ref="F388:F451" si="19">C388/(0.00025)</f>
        <v>4.0000000000000003E-5</v>
      </c>
      <c r="G388" s="6" t="s">
        <v>2</v>
      </c>
      <c r="H388" s="6" t="s">
        <v>107</v>
      </c>
      <c r="I388" s="6">
        <v>1.9767288078092E-10</v>
      </c>
      <c r="J388" s="6">
        <v>2.06434531390101E-10</v>
      </c>
      <c r="K388" s="6">
        <f t="shared" ref="K388:K451" si="20">I388/J388</f>
        <v>0.95755724320838531</v>
      </c>
    </row>
    <row r="389" spans="1:11">
      <c r="A389" s="6">
        <v>0</v>
      </c>
      <c r="B389" s="6">
        <v>1E-3</v>
      </c>
      <c r="C389" s="6">
        <v>1E-4</v>
      </c>
      <c r="D389" s="6">
        <v>2.5000000000000002E-10</v>
      </c>
      <c r="E389" s="6">
        <f t="shared" si="18"/>
        <v>0</v>
      </c>
      <c r="F389" s="6">
        <f t="shared" si="19"/>
        <v>0.4</v>
      </c>
      <c r="G389" s="6" t="s">
        <v>2</v>
      </c>
      <c r="H389" s="6" t="s">
        <v>107</v>
      </c>
      <c r="I389" s="6">
        <v>3.94569320875645E-10</v>
      </c>
      <c r="J389" s="6">
        <v>4.28508487167751E-10</v>
      </c>
      <c r="K389" s="6">
        <f t="shared" si="20"/>
        <v>0.92079697997015497</v>
      </c>
    </row>
    <row r="390" spans="1:11">
      <c r="A390" s="6">
        <v>0</v>
      </c>
      <c r="B390" s="6">
        <v>1E-3</v>
      </c>
      <c r="C390" s="6">
        <v>1.0000000000000001E-5</v>
      </c>
      <c r="D390" s="6">
        <v>2.5000000000000002E-10</v>
      </c>
      <c r="E390" s="6">
        <f t="shared" si="18"/>
        <v>0</v>
      </c>
      <c r="F390" s="6">
        <f t="shared" si="19"/>
        <v>0.04</v>
      </c>
      <c r="G390" s="6" t="s">
        <v>2</v>
      </c>
      <c r="H390" s="6" t="s">
        <v>107</v>
      </c>
      <c r="I390" s="6">
        <v>2.1890774207842401E-10</v>
      </c>
      <c r="J390" s="6">
        <v>2.4454290104590098E-10</v>
      </c>
      <c r="K390" s="6">
        <f t="shared" si="20"/>
        <v>0.89517111779636072</v>
      </c>
    </row>
    <row r="391" spans="1:11">
      <c r="A391" s="6">
        <v>0</v>
      </c>
      <c r="B391" s="6">
        <v>1E-3</v>
      </c>
      <c r="C391" s="6">
        <v>9.9999999999999995E-7</v>
      </c>
      <c r="D391" s="6">
        <v>2.5000000000000002E-10</v>
      </c>
      <c r="E391" s="6">
        <f t="shared" si="18"/>
        <v>0</v>
      </c>
      <c r="F391" s="6">
        <f t="shared" si="19"/>
        <v>4.0000000000000001E-3</v>
      </c>
      <c r="G391" s="6" t="s">
        <v>2</v>
      </c>
      <c r="H391" s="6" t="s">
        <v>107</v>
      </c>
      <c r="I391" s="6">
        <v>2.0416055878960099E-10</v>
      </c>
      <c r="J391" s="6">
        <v>2.2888675934111501E-10</v>
      </c>
      <c r="K391" s="6">
        <f t="shared" si="20"/>
        <v>0.89197190513469582</v>
      </c>
    </row>
    <row r="392" spans="1:11">
      <c r="A392" s="6">
        <v>0</v>
      </c>
      <c r="B392" s="6">
        <v>1E-3</v>
      </c>
      <c r="C392" s="6">
        <v>9.9999999999999995E-8</v>
      </c>
      <c r="D392" s="6">
        <v>2.5000000000000002E-10</v>
      </c>
      <c r="E392" s="6">
        <f t="shared" si="18"/>
        <v>0</v>
      </c>
      <c r="F392" s="6">
        <f t="shared" si="19"/>
        <v>3.9999999999999996E-4</v>
      </c>
      <c r="G392" s="6" t="s">
        <v>2</v>
      </c>
      <c r="H392" s="6" t="s">
        <v>107</v>
      </c>
      <c r="I392" s="6">
        <v>2.02716108602426E-10</v>
      </c>
      <c r="J392" s="6">
        <v>2.2740498250541E-10</v>
      </c>
      <c r="K392" s="6">
        <f t="shared" si="20"/>
        <v>0.89143213296834145</v>
      </c>
    </row>
    <row r="393" spans="1:11">
      <c r="A393" s="6">
        <v>0</v>
      </c>
      <c r="B393" s="6">
        <v>1E-3</v>
      </c>
      <c r="C393" s="6">
        <v>1E-8</v>
      </c>
      <c r="D393" s="6">
        <v>2.5000000000000002E-10</v>
      </c>
      <c r="E393" s="6">
        <f t="shared" si="18"/>
        <v>0</v>
      </c>
      <c r="F393" s="6">
        <f t="shared" si="19"/>
        <v>4.0000000000000003E-5</v>
      </c>
      <c r="G393" s="6" t="s">
        <v>2</v>
      </c>
      <c r="H393" s="6" t="s">
        <v>107</v>
      </c>
      <c r="I393" s="6">
        <v>2.0256550964616301E-10</v>
      </c>
      <c r="J393" s="6">
        <v>2.2724491508318401E-10</v>
      </c>
      <c r="K393" s="6">
        <f t="shared" si="20"/>
        <v>0.89139732597322585</v>
      </c>
    </row>
    <row r="394" spans="1:11">
      <c r="A394" s="6">
        <v>0</v>
      </c>
      <c r="B394" s="6">
        <v>1E-3</v>
      </c>
      <c r="C394" s="6">
        <v>1E-4</v>
      </c>
      <c r="D394" s="6">
        <v>2.5000000000000001E-9</v>
      </c>
      <c r="E394" s="6">
        <f t="shared" si="18"/>
        <v>0</v>
      </c>
      <c r="F394" s="6">
        <f t="shared" si="19"/>
        <v>0.4</v>
      </c>
      <c r="G394" s="6" t="s">
        <v>2</v>
      </c>
      <c r="H394" s="6" t="s">
        <v>107</v>
      </c>
      <c r="I394" s="6">
        <v>4.3101139561064701E-10</v>
      </c>
      <c r="J394" s="6">
        <v>5.3032988912323704E-10</v>
      </c>
      <c r="K394" s="6">
        <f t="shared" si="20"/>
        <v>0.81272318315532355</v>
      </c>
    </row>
    <row r="395" spans="1:11">
      <c r="A395" s="6">
        <v>0</v>
      </c>
      <c r="B395" s="6">
        <v>1E-3</v>
      </c>
      <c r="C395" s="6">
        <v>1.0000000000000001E-5</v>
      </c>
      <c r="D395" s="6">
        <v>2.5000000000000001E-9</v>
      </c>
      <c r="E395" s="6">
        <f t="shared" si="18"/>
        <v>0</v>
      </c>
      <c r="F395" s="6">
        <f t="shared" si="19"/>
        <v>0.04</v>
      </c>
      <c r="G395" s="6" t="s">
        <v>2</v>
      </c>
      <c r="H395" s="6" t="s">
        <v>107</v>
      </c>
      <c r="I395" s="6">
        <v>2.43560302340939E-10</v>
      </c>
      <c r="J395" s="6">
        <v>3.1789235268691202E-10</v>
      </c>
      <c r="K395" s="6">
        <f t="shared" si="20"/>
        <v>0.76617226014498785</v>
      </c>
    </row>
    <row r="396" spans="1:11">
      <c r="A396" s="6">
        <v>0</v>
      </c>
      <c r="B396" s="6">
        <v>1E-3</v>
      </c>
      <c r="C396" s="6">
        <v>9.9999999999999995E-7</v>
      </c>
      <c r="D396" s="6">
        <v>2.5000000000000001E-9</v>
      </c>
      <c r="E396" s="6">
        <f t="shared" si="18"/>
        <v>0</v>
      </c>
      <c r="F396" s="6">
        <f t="shared" si="19"/>
        <v>4.0000000000000001E-3</v>
      </c>
      <c r="G396" s="6" t="s">
        <v>2</v>
      </c>
      <c r="H396" s="6" t="s">
        <v>107</v>
      </c>
      <c r="I396" s="6">
        <v>2.2767888497014101E-10</v>
      </c>
      <c r="J396" s="6">
        <v>2.9943174615092498E-10</v>
      </c>
      <c r="K396" s="6">
        <f t="shared" si="20"/>
        <v>0.76036989362972285</v>
      </c>
    </row>
    <row r="397" spans="1:11">
      <c r="A397" s="6">
        <v>0</v>
      </c>
      <c r="B397" s="6">
        <v>1E-3</v>
      </c>
      <c r="C397" s="6">
        <v>9.9999999999999995E-8</v>
      </c>
      <c r="D397" s="6">
        <v>2.5000000000000001E-9</v>
      </c>
      <c r="E397" s="6">
        <f t="shared" si="18"/>
        <v>0</v>
      </c>
      <c r="F397" s="6">
        <f t="shared" si="19"/>
        <v>3.9999999999999996E-4</v>
      </c>
      <c r="G397" s="6" t="s">
        <v>2</v>
      </c>
      <c r="H397" s="6" t="s">
        <v>107</v>
      </c>
      <c r="I397" s="6">
        <v>2.2612384273002799E-10</v>
      </c>
      <c r="J397" s="6">
        <v>2.97619028180774E-10</v>
      </c>
      <c r="K397" s="6">
        <f t="shared" si="20"/>
        <v>0.75977616119585012</v>
      </c>
    </row>
    <row r="398" spans="1:11">
      <c r="A398" s="6">
        <v>0</v>
      </c>
      <c r="B398" s="6">
        <v>1E-3</v>
      </c>
      <c r="C398" s="6">
        <v>1E-8</v>
      </c>
      <c r="D398" s="6">
        <v>2.5000000000000001E-9</v>
      </c>
      <c r="E398" s="6">
        <f t="shared" si="18"/>
        <v>0</v>
      </c>
      <c r="F398" s="6">
        <f t="shared" si="19"/>
        <v>4.0000000000000003E-5</v>
      </c>
      <c r="G398" s="6" t="s">
        <v>2</v>
      </c>
      <c r="H398" s="6" t="s">
        <v>107</v>
      </c>
      <c r="I398" s="6">
        <v>2.2595101811390901E-10</v>
      </c>
      <c r="J398" s="6">
        <v>2.97426355035376E-10</v>
      </c>
      <c r="K398" s="6">
        <f t="shared" si="20"/>
        <v>0.75968727817356441</v>
      </c>
    </row>
    <row r="399" spans="1:11">
      <c r="A399" s="6">
        <v>0</v>
      </c>
      <c r="B399" s="6">
        <v>1E-3</v>
      </c>
      <c r="C399" s="6">
        <v>1E-4</v>
      </c>
      <c r="D399" s="6">
        <v>2.4999999999999999E-8</v>
      </c>
      <c r="E399" s="6">
        <f t="shared" si="18"/>
        <v>0</v>
      </c>
      <c r="F399" s="6">
        <f t="shared" si="19"/>
        <v>0.4</v>
      </c>
      <c r="G399" s="6" t="s">
        <v>2</v>
      </c>
      <c r="H399" s="6" t="s">
        <v>107</v>
      </c>
      <c r="I399" s="6">
        <v>6.1473049987618705E-10</v>
      </c>
      <c r="J399" s="6">
        <v>8.5922188897818803E-10</v>
      </c>
      <c r="K399" s="6">
        <f t="shared" si="20"/>
        <v>0.71545023207828495</v>
      </c>
    </row>
    <row r="400" spans="1:11">
      <c r="A400" s="6">
        <v>0</v>
      </c>
      <c r="B400" s="6">
        <v>1E-3</v>
      </c>
      <c r="C400" s="6">
        <v>1.0000000000000001E-5</v>
      </c>
      <c r="D400" s="6">
        <v>2.4999999999999999E-8</v>
      </c>
      <c r="E400" s="6">
        <f t="shared" si="18"/>
        <v>0</v>
      </c>
      <c r="F400" s="6">
        <f t="shared" si="19"/>
        <v>0.04</v>
      </c>
      <c r="G400" s="6" t="s">
        <v>2</v>
      </c>
      <c r="H400" s="6" t="s">
        <v>107</v>
      </c>
      <c r="I400" s="6">
        <v>3.6994659148570102E-10</v>
      </c>
      <c r="J400" s="6">
        <v>5.2852684985178305E-10</v>
      </c>
      <c r="K400" s="6">
        <f t="shared" si="20"/>
        <v>0.6999579900045696</v>
      </c>
    </row>
    <row r="401" spans="1:11">
      <c r="A401" s="6">
        <v>0</v>
      </c>
      <c r="B401" s="6">
        <v>1E-3</v>
      </c>
      <c r="C401" s="6">
        <v>9.9999999999999995E-7</v>
      </c>
      <c r="D401" s="6">
        <v>2.4999999999999999E-8</v>
      </c>
      <c r="E401" s="6">
        <f t="shared" si="18"/>
        <v>0</v>
      </c>
      <c r="F401" s="6">
        <f t="shared" si="19"/>
        <v>4.0000000000000001E-3</v>
      </c>
      <c r="G401" s="6" t="s">
        <v>2</v>
      </c>
      <c r="H401" s="6" t="s">
        <v>107</v>
      </c>
      <c r="I401" s="6">
        <v>3.4863457516125899E-10</v>
      </c>
      <c r="J401" s="6">
        <v>4.9869564182860699E-10</v>
      </c>
      <c r="K401" s="6">
        <f t="shared" si="20"/>
        <v>0.699092885357676</v>
      </c>
    </row>
    <row r="402" spans="1:11">
      <c r="A402" s="6">
        <v>0</v>
      </c>
      <c r="B402" s="6">
        <v>1E-3</v>
      </c>
      <c r="C402" s="6">
        <v>9.9999999999999995E-8</v>
      </c>
      <c r="D402" s="6">
        <v>2.4999999999999999E-8</v>
      </c>
      <c r="E402" s="6">
        <f t="shared" si="18"/>
        <v>0</v>
      </c>
      <c r="F402" s="6">
        <f t="shared" si="19"/>
        <v>3.9999999999999996E-4</v>
      </c>
      <c r="G402" s="6" t="s">
        <v>2</v>
      </c>
      <c r="H402" s="6" t="s">
        <v>107</v>
      </c>
      <c r="I402" s="6">
        <v>3.4653483156554798E-10</v>
      </c>
      <c r="J402" s="6">
        <v>4.9574813559854596E-10</v>
      </c>
      <c r="K402" s="6">
        <f t="shared" si="20"/>
        <v>0.69901388766123351</v>
      </c>
    </row>
    <row r="403" spans="1:11">
      <c r="A403" s="6">
        <v>0</v>
      </c>
      <c r="B403" s="6">
        <v>1E-3</v>
      </c>
      <c r="C403" s="6">
        <v>1E-8</v>
      </c>
      <c r="D403" s="6">
        <v>2.4999999999999999E-8</v>
      </c>
      <c r="E403" s="6">
        <f t="shared" si="18"/>
        <v>0</v>
      </c>
      <c r="F403" s="6">
        <f t="shared" si="19"/>
        <v>4.0000000000000003E-5</v>
      </c>
      <c r="G403" s="6" t="s">
        <v>2</v>
      </c>
      <c r="H403" s="6" t="s">
        <v>107</v>
      </c>
      <c r="I403" s="6">
        <v>3.4632980746401801E-10</v>
      </c>
      <c r="J403" s="6">
        <v>4.9545676954864595E-10</v>
      </c>
      <c r="K403" s="6">
        <f t="shared" si="20"/>
        <v>0.6990111524351954</v>
      </c>
    </row>
    <row r="404" spans="1:11">
      <c r="A404" s="6">
        <v>0</v>
      </c>
      <c r="B404" s="6">
        <v>0.01</v>
      </c>
      <c r="C404" s="6">
        <v>1E-4</v>
      </c>
      <c r="D404" s="6">
        <v>2.4999999999999999E-17</v>
      </c>
      <c r="E404" s="6">
        <f t="shared" si="18"/>
        <v>0</v>
      </c>
      <c r="F404" s="6">
        <f t="shared" si="19"/>
        <v>0.4</v>
      </c>
      <c r="G404" s="6" t="s">
        <v>2</v>
      </c>
      <c r="H404" s="6" t="s">
        <v>107</v>
      </c>
      <c r="I404" s="6">
        <v>3.8482442845396999E-9</v>
      </c>
      <c r="J404" s="6">
        <v>3.8485684292120198E-9</v>
      </c>
      <c r="K404" s="6">
        <f t="shared" si="20"/>
        <v>0.99991577526078024</v>
      </c>
    </row>
    <row r="405" spans="1:11">
      <c r="A405" s="6">
        <v>0</v>
      </c>
      <c r="B405" s="6">
        <v>0.01</v>
      </c>
      <c r="C405" s="6">
        <v>1.0000000000000001E-5</v>
      </c>
      <c r="D405" s="6">
        <v>2.4999999999999999E-17</v>
      </c>
      <c r="E405" s="6">
        <f t="shared" si="18"/>
        <v>0</v>
      </c>
      <c r="F405" s="6">
        <f t="shared" si="19"/>
        <v>0.04</v>
      </c>
      <c r="G405" s="6" t="s">
        <v>2</v>
      </c>
      <c r="H405" s="6" t="s">
        <v>107</v>
      </c>
      <c r="I405" s="6">
        <v>2.1236217151495502E-9</v>
      </c>
      <c r="J405" s="6">
        <v>2.1238037776593898E-9</v>
      </c>
      <c r="K405" s="6">
        <f t="shared" si="20"/>
        <v>0.99991427526791565</v>
      </c>
    </row>
    <row r="406" spans="1:11">
      <c r="A406" s="6">
        <v>0</v>
      </c>
      <c r="B406" s="6">
        <v>0.01</v>
      </c>
      <c r="C406" s="6">
        <v>9.9999999999999995E-7</v>
      </c>
      <c r="D406" s="6">
        <v>2.4999999999999999E-17</v>
      </c>
      <c r="E406" s="6">
        <f t="shared" si="18"/>
        <v>0</v>
      </c>
      <c r="F406" s="6">
        <f t="shared" si="19"/>
        <v>4.0000000000000001E-3</v>
      </c>
      <c r="G406" s="6" t="s">
        <v>2</v>
      </c>
      <c r="H406" s="6" t="s">
        <v>107</v>
      </c>
      <c r="I406" s="6">
        <v>1.9791487929635602E-9</v>
      </c>
      <c r="J406" s="6">
        <v>1.97931889403352E-9</v>
      </c>
      <c r="K406" s="6">
        <f t="shared" si="20"/>
        <v>0.99991406080623357</v>
      </c>
    </row>
    <row r="407" spans="1:11">
      <c r="A407" s="6">
        <v>0</v>
      </c>
      <c r="B407" s="6">
        <v>0.01</v>
      </c>
      <c r="C407" s="6">
        <v>9.9999999999999995E-8</v>
      </c>
      <c r="D407" s="6">
        <v>2.4999999999999999E-17</v>
      </c>
      <c r="E407" s="6">
        <f t="shared" si="18"/>
        <v>0</v>
      </c>
      <c r="F407" s="6">
        <f t="shared" si="19"/>
        <v>3.9999999999999996E-4</v>
      </c>
      <c r="G407" s="6" t="s">
        <v>2</v>
      </c>
      <c r="H407" s="6" t="s">
        <v>107</v>
      </c>
      <c r="I407" s="6">
        <v>1.96498141511514E-9</v>
      </c>
      <c r="J407" s="6">
        <v>1.9651503311985099E-9</v>
      </c>
      <c r="K407" s="6">
        <f t="shared" si="20"/>
        <v>0.99991404419260543</v>
      </c>
    </row>
    <row r="408" spans="1:11">
      <c r="A408" s="6">
        <v>0</v>
      </c>
      <c r="B408" s="6">
        <v>0.01</v>
      </c>
      <c r="C408" s="6">
        <v>1E-8</v>
      </c>
      <c r="D408" s="6">
        <v>2.4999999999999999E-17</v>
      </c>
      <c r="E408" s="6">
        <f t="shared" si="18"/>
        <v>0</v>
      </c>
      <c r="F408" s="6">
        <f t="shared" si="19"/>
        <v>4.0000000000000003E-5</v>
      </c>
      <c r="G408" s="6" t="s">
        <v>2</v>
      </c>
      <c r="H408" s="6" t="s">
        <v>107</v>
      </c>
      <c r="I408" s="6">
        <v>1.9635674726749501E-9</v>
      </c>
      <c r="J408" s="6">
        <v>1.9637362719459E-9</v>
      </c>
      <c r="K408" s="6">
        <f t="shared" si="20"/>
        <v>0.99991404178180066</v>
      </c>
    </row>
    <row r="409" spans="1:11">
      <c r="A409" s="6">
        <v>0</v>
      </c>
      <c r="B409" s="6">
        <v>0.01</v>
      </c>
      <c r="C409" s="6">
        <v>1E-4</v>
      </c>
      <c r="D409" s="6">
        <v>2.5000000000000002E-16</v>
      </c>
      <c r="E409" s="6">
        <f t="shared" si="18"/>
        <v>0</v>
      </c>
      <c r="F409" s="6">
        <f t="shared" si="19"/>
        <v>0.4</v>
      </c>
      <c r="G409" s="6" t="s">
        <v>2</v>
      </c>
      <c r="H409" s="6" t="s">
        <v>107</v>
      </c>
      <c r="I409" s="6">
        <v>3.83834198016854E-9</v>
      </c>
      <c r="J409" s="6">
        <v>3.8486362874417002E-9</v>
      </c>
      <c r="K409" s="6">
        <f t="shared" si="20"/>
        <v>0.99732520651360301</v>
      </c>
    </row>
    <row r="410" spans="1:11">
      <c r="A410" s="6">
        <v>0</v>
      </c>
      <c r="B410" s="6">
        <v>0.01</v>
      </c>
      <c r="C410" s="6">
        <v>1.0000000000000001E-5</v>
      </c>
      <c r="D410" s="6">
        <v>2.5000000000000002E-16</v>
      </c>
      <c r="E410" s="6">
        <f t="shared" si="18"/>
        <v>0</v>
      </c>
      <c r="F410" s="6">
        <f t="shared" si="19"/>
        <v>0.04</v>
      </c>
      <c r="G410" s="6" t="s">
        <v>2</v>
      </c>
      <c r="H410" s="6" t="s">
        <v>107</v>
      </c>
      <c r="I410" s="6">
        <v>2.1181578194363499E-9</v>
      </c>
      <c r="J410" s="6">
        <v>2.1238541774565299E-9</v>
      </c>
      <c r="K410" s="6">
        <f t="shared" si="20"/>
        <v>0.99731791472284514</v>
      </c>
    </row>
    <row r="411" spans="1:11">
      <c r="A411" s="6">
        <v>0</v>
      </c>
      <c r="B411" s="6">
        <v>0.01</v>
      </c>
      <c r="C411" s="6">
        <v>9.9999999999999995E-7</v>
      </c>
      <c r="D411" s="6">
        <v>2.5000000000000002E-16</v>
      </c>
      <c r="E411" s="6">
        <f t="shared" si="18"/>
        <v>0</v>
      </c>
      <c r="F411" s="6">
        <f t="shared" si="19"/>
        <v>4.0000000000000001E-3</v>
      </c>
      <c r="G411" s="6" t="s">
        <v>2</v>
      </c>
      <c r="H411" s="6" t="s">
        <v>107</v>
      </c>
      <c r="I411" s="6">
        <v>1.97405660798771E-9</v>
      </c>
      <c r="J411" s="6">
        <v>1.97936759728636E-9</v>
      </c>
      <c r="K411" s="6">
        <f t="shared" si="20"/>
        <v>0.99731682517894549</v>
      </c>
    </row>
    <row r="412" spans="1:11">
      <c r="A412" s="6">
        <v>0</v>
      </c>
      <c r="B412" s="6">
        <v>0.01</v>
      </c>
      <c r="C412" s="6">
        <v>9.9999999999999995E-8</v>
      </c>
      <c r="D412" s="6">
        <v>2.5000000000000002E-16</v>
      </c>
      <c r="E412" s="6">
        <f t="shared" si="18"/>
        <v>0</v>
      </c>
      <c r="F412" s="6">
        <f t="shared" si="19"/>
        <v>3.9999999999999996E-4</v>
      </c>
      <c r="G412" s="6" t="s">
        <v>2</v>
      </c>
      <c r="H412" s="6" t="s">
        <v>107</v>
      </c>
      <c r="I412" s="6">
        <v>1.9599259520418199E-9</v>
      </c>
      <c r="J412" s="6">
        <v>1.9651988177905302E-9</v>
      </c>
      <c r="K412" s="6">
        <f t="shared" si="20"/>
        <v>0.99731687923838741</v>
      </c>
    </row>
    <row r="413" spans="1:11">
      <c r="A413" s="6">
        <v>0</v>
      </c>
      <c r="B413" s="6">
        <v>0.01</v>
      </c>
      <c r="C413" s="6">
        <v>1E-8</v>
      </c>
      <c r="D413" s="6">
        <v>2.5000000000000002E-16</v>
      </c>
      <c r="E413" s="6">
        <f t="shared" si="18"/>
        <v>0</v>
      </c>
      <c r="F413" s="6">
        <f t="shared" si="19"/>
        <v>4.0000000000000003E-5</v>
      </c>
      <c r="G413" s="6" t="s">
        <v>2</v>
      </c>
      <c r="H413" s="6" t="s">
        <v>107</v>
      </c>
      <c r="I413" s="6">
        <v>1.9585156736612601E-9</v>
      </c>
      <c r="J413" s="6">
        <v>1.9637847446932801E-9</v>
      </c>
      <c r="K413" s="6">
        <f t="shared" si="20"/>
        <v>0.99731687953770976</v>
      </c>
    </row>
    <row r="414" spans="1:11">
      <c r="A414" s="6">
        <v>0</v>
      </c>
      <c r="B414" s="6">
        <v>0.01</v>
      </c>
      <c r="C414" s="6">
        <v>1E-4</v>
      </c>
      <c r="D414" s="6">
        <v>2.5E-15</v>
      </c>
      <c r="E414" s="6">
        <f t="shared" si="18"/>
        <v>0</v>
      </c>
      <c r="F414" s="6">
        <f t="shared" si="19"/>
        <v>0.4</v>
      </c>
      <c r="G414" s="6" t="s">
        <v>2</v>
      </c>
      <c r="H414" s="6" t="s">
        <v>107</v>
      </c>
      <c r="I414" s="6">
        <v>3.7859222195145199E-9</v>
      </c>
      <c r="J414" s="6">
        <v>3.8488897823705799E-9</v>
      </c>
      <c r="K414" s="6">
        <f t="shared" si="20"/>
        <v>0.9836400711850789</v>
      </c>
    </row>
    <row r="415" spans="1:11">
      <c r="A415" s="6">
        <v>0</v>
      </c>
      <c r="B415" s="6">
        <v>0.01</v>
      </c>
      <c r="C415" s="6">
        <v>1.0000000000000001E-5</v>
      </c>
      <c r="D415" s="6">
        <v>2.5E-15</v>
      </c>
      <c r="E415" s="6">
        <f t="shared" si="18"/>
        <v>0</v>
      </c>
      <c r="F415" s="6">
        <f t="shared" si="19"/>
        <v>0.04</v>
      </c>
      <c r="G415" s="6" t="s">
        <v>2</v>
      </c>
      <c r="H415" s="6" t="s">
        <v>107</v>
      </c>
      <c r="I415" s="6">
        <v>2.08926373264941E-9</v>
      </c>
      <c r="J415" s="6">
        <v>2.1240429189224101E-9</v>
      </c>
      <c r="K415" s="6">
        <f t="shared" si="20"/>
        <v>0.98362594938022974</v>
      </c>
    </row>
    <row r="416" spans="1:11">
      <c r="A416" s="6">
        <v>0</v>
      </c>
      <c r="B416" s="6">
        <v>0.01</v>
      </c>
      <c r="C416" s="6">
        <v>9.9999999999999995E-7</v>
      </c>
      <c r="D416" s="6">
        <v>2.5E-15</v>
      </c>
      <c r="E416" s="6">
        <f t="shared" si="18"/>
        <v>0</v>
      </c>
      <c r="F416" s="6">
        <f t="shared" si="19"/>
        <v>4.0000000000000001E-3</v>
      </c>
      <c r="G416" s="6" t="s">
        <v>2</v>
      </c>
      <c r="H416" s="6" t="s">
        <v>107</v>
      </c>
      <c r="I416" s="6">
        <v>1.9471208988853601E-9</v>
      </c>
      <c r="J416" s="6">
        <v>1.97954976211309E-9</v>
      </c>
      <c r="K416" s="6">
        <f t="shared" si="20"/>
        <v>0.98361806111248584</v>
      </c>
    </row>
    <row r="417" spans="1:11">
      <c r="A417" s="6">
        <v>0</v>
      </c>
      <c r="B417" s="6">
        <v>0.01</v>
      </c>
      <c r="C417" s="6">
        <v>9.9999999999999995E-8</v>
      </c>
      <c r="D417" s="6">
        <v>2.5E-15</v>
      </c>
      <c r="E417" s="6">
        <f t="shared" si="18"/>
        <v>0</v>
      </c>
      <c r="F417" s="6">
        <f t="shared" si="19"/>
        <v>3.9999999999999996E-4</v>
      </c>
      <c r="G417" s="6" t="s">
        <v>2</v>
      </c>
      <c r="H417" s="6" t="s">
        <v>107</v>
      </c>
      <c r="I417" s="6">
        <v>1.9331964276582901E-9</v>
      </c>
      <c r="J417" s="6">
        <v>1.9653804093981798E-9</v>
      </c>
      <c r="K417" s="6">
        <f t="shared" si="20"/>
        <v>0.98362455350323508</v>
      </c>
    </row>
    <row r="418" spans="1:11">
      <c r="A418" s="6">
        <v>0</v>
      </c>
      <c r="B418" s="6">
        <v>0.01</v>
      </c>
      <c r="C418" s="6">
        <v>1E-8</v>
      </c>
      <c r="D418" s="6">
        <v>2.5E-15</v>
      </c>
      <c r="E418" s="6">
        <f t="shared" si="18"/>
        <v>0</v>
      </c>
      <c r="F418" s="6">
        <f t="shared" si="19"/>
        <v>4.0000000000000003E-5</v>
      </c>
      <c r="G418" s="6" t="s">
        <v>2</v>
      </c>
      <c r="H418" s="6" t="s">
        <v>107</v>
      </c>
      <c r="I418" s="6">
        <v>1.9318063793485698E-9</v>
      </c>
      <c r="J418" s="6">
        <v>1.9639662462262799E-9</v>
      </c>
      <c r="K418" s="6">
        <f t="shared" si="20"/>
        <v>0.98362504093972869</v>
      </c>
    </row>
    <row r="419" spans="1:11">
      <c r="A419" s="6">
        <v>0</v>
      </c>
      <c r="B419" s="6">
        <v>0.01</v>
      </c>
      <c r="C419" s="6">
        <v>1E-4</v>
      </c>
      <c r="D419" s="6">
        <v>2.5000000000000001E-14</v>
      </c>
      <c r="E419" s="6">
        <f t="shared" si="18"/>
        <v>0</v>
      </c>
      <c r="F419" s="6">
        <f t="shared" si="19"/>
        <v>0.4</v>
      </c>
      <c r="G419" s="6" t="s">
        <v>2</v>
      </c>
      <c r="H419" s="6" t="s">
        <v>107</v>
      </c>
      <c r="I419" s="6">
        <v>3.7866478723562597E-9</v>
      </c>
      <c r="J419" s="6">
        <v>3.8496975407709897E-9</v>
      </c>
      <c r="K419" s="6">
        <f t="shared" si="20"/>
        <v>0.98362217609383862</v>
      </c>
    </row>
    <row r="420" spans="1:11">
      <c r="A420" s="6">
        <v>0</v>
      </c>
      <c r="B420" s="6">
        <v>0.01</v>
      </c>
      <c r="C420" s="6">
        <v>1.0000000000000001E-5</v>
      </c>
      <c r="D420" s="6">
        <v>2.5000000000000001E-14</v>
      </c>
      <c r="E420" s="6">
        <f t="shared" si="18"/>
        <v>0</v>
      </c>
      <c r="F420" s="6">
        <f t="shared" si="19"/>
        <v>0.04</v>
      </c>
      <c r="G420" s="6" t="s">
        <v>2</v>
      </c>
      <c r="H420" s="6" t="s">
        <v>107</v>
      </c>
      <c r="I420" s="6">
        <v>2.0897431762349898E-9</v>
      </c>
      <c r="J420" s="6">
        <v>2.1246420997244298E-9</v>
      </c>
      <c r="K420" s="6">
        <f t="shared" si="20"/>
        <v>0.98357421068990092</v>
      </c>
    </row>
    <row r="421" spans="1:11">
      <c r="A421" s="6">
        <v>0</v>
      </c>
      <c r="B421" s="6">
        <v>0.01</v>
      </c>
      <c r="C421" s="6">
        <v>9.9999999999999995E-7</v>
      </c>
      <c r="D421" s="6">
        <v>2.5000000000000001E-14</v>
      </c>
      <c r="E421" s="6">
        <f t="shared" si="18"/>
        <v>0</v>
      </c>
      <c r="F421" s="6">
        <f t="shared" si="19"/>
        <v>4.0000000000000001E-3</v>
      </c>
      <c r="G421" s="6" t="s">
        <v>2</v>
      </c>
      <c r="H421" s="6" t="s">
        <v>107</v>
      </c>
      <c r="I421" s="6">
        <v>1.9474714512869699E-9</v>
      </c>
      <c r="J421" s="6">
        <v>1.9801284654441198E-9</v>
      </c>
      <c r="K421" s="6">
        <f t="shared" si="20"/>
        <v>0.9835076285569051</v>
      </c>
    </row>
    <row r="422" spans="1:11">
      <c r="A422" s="6">
        <v>0</v>
      </c>
      <c r="B422" s="6">
        <v>0.01</v>
      </c>
      <c r="C422" s="6">
        <v>9.9999999999999995E-8</v>
      </c>
      <c r="D422" s="6">
        <v>2.5000000000000001E-14</v>
      </c>
      <c r="E422" s="6">
        <f t="shared" si="18"/>
        <v>0</v>
      </c>
      <c r="F422" s="6">
        <f t="shared" si="19"/>
        <v>3.9999999999999996E-4</v>
      </c>
      <c r="G422" s="6" t="s">
        <v>2</v>
      </c>
      <c r="H422" s="6" t="s">
        <v>107</v>
      </c>
      <c r="I422" s="6">
        <v>1.9336500224063601E-9</v>
      </c>
      <c r="J422" s="6">
        <v>1.9659572581373699E-9</v>
      </c>
      <c r="K422" s="6">
        <f t="shared" si="20"/>
        <v>0.98356666423072747</v>
      </c>
    </row>
    <row r="423" spans="1:11">
      <c r="A423" s="6">
        <v>0</v>
      </c>
      <c r="B423" s="6">
        <v>0.01</v>
      </c>
      <c r="C423" s="6">
        <v>1E-8</v>
      </c>
      <c r="D423" s="6">
        <v>2.5000000000000001E-14</v>
      </c>
      <c r="E423" s="6">
        <f t="shared" si="18"/>
        <v>0</v>
      </c>
      <c r="F423" s="6">
        <f t="shared" si="19"/>
        <v>4.0000000000000003E-5</v>
      </c>
      <c r="G423" s="6" t="s">
        <v>2</v>
      </c>
      <c r="H423" s="6" t="s">
        <v>107</v>
      </c>
      <c r="I423" s="6">
        <v>1.93226886380988E-9</v>
      </c>
      <c r="J423" s="6">
        <v>1.9645436977888799E-9</v>
      </c>
      <c r="K423" s="6">
        <f t="shared" si="20"/>
        <v>0.98357133312161715</v>
      </c>
    </row>
    <row r="424" spans="1:11">
      <c r="A424" s="6">
        <v>0</v>
      </c>
      <c r="B424" s="6">
        <v>0.01</v>
      </c>
      <c r="C424" s="6">
        <v>1E-4</v>
      </c>
      <c r="D424" s="6">
        <v>2.4999999999999999E-13</v>
      </c>
      <c r="E424" s="6">
        <f t="shared" si="18"/>
        <v>0</v>
      </c>
      <c r="F424" s="6">
        <f t="shared" si="19"/>
        <v>0.4</v>
      </c>
      <c r="G424" s="6" t="s">
        <v>2</v>
      </c>
      <c r="H424" s="6" t="s">
        <v>107</v>
      </c>
      <c r="I424" s="6">
        <v>3.78982437348397E-9</v>
      </c>
      <c r="J424" s="6">
        <v>3.8523552091635501E-9</v>
      </c>
      <c r="K424" s="6">
        <f t="shared" si="20"/>
        <v>0.9837681542110035</v>
      </c>
    </row>
    <row r="425" spans="1:11">
      <c r="A425" s="6">
        <v>0</v>
      </c>
      <c r="B425" s="6">
        <v>0.01</v>
      </c>
      <c r="C425" s="6">
        <v>1.0000000000000001E-5</v>
      </c>
      <c r="D425" s="6">
        <v>2.4999999999999999E-13</v>
      </c>
      <c r="E425" s="6">
        <f t="shared" si="18"/>
        <v>0</v>
      </c>
      <c r="F425" s="6">
        <f t="shared" si="19"/>
        <v>0.04</v>
      </c>
      <c r="G425" s="6" t="s">
        <v>2</v>
      </c>
      <c r="H425" s="6" t="s">
        <v>107</v>
      </c>
      <c r="I425" s="6">
        <v>2.0918679987671199E-9</v>
      </c>
      <c r="J425" s="6">
        <v>2.1266215380097398E-9</v>
      </c>
      <c r="K425" s="6">
        <f t="shared" si="20"/>
        <v>0.98365786360127572</v>
      </c>
    </row>
    <row r="426" spans="1:11">
      <c r="A426" s="6">
        <v>0</v>
      </c>
      <c r="B426" s="6">
        <v>0.01</v>
      </c>
      <c r="C426" s="6">
        <v>9.9999999999999995E-7</v>
      </c>
      <c r="D426" s="6">
        <v>2.4999999999999999E-13</v>
      </c>
      <c r="E426" s="6">
        <f t="shared" si="18"/>
        <v>0</v>
      </c>
      <c r="F426" s="6">
        <f t="shared" si="19"/>
        <v>4.0000000000000001E-3</v>
      </c>
      <c r="G426" s="6" t="s">
        <v>2</v>
      </c>
      <c r="H426" s="6" t="s">
        <v>107</v>
      </c>
      <c r="I426" s="6">
        <v>1.9493989848028699E-9</v>
      </c>
      <c r="J426" s="6">
        <v>1.9820386178911898E-9</v>
      </c>
      <c r="K426" s="6">
        <f t="shared" si="20"/>
        <v>0.98353229205844273</v>
      </c>
    </row>
    <row r="427" spans="1:11">
      <c r="A427" s="6">
        <v>0</v>
      </c>
      <c r="B427" s="6">
        <v>0.01</v>
      </c>
      <c r="C427" s="6">
        <v>9.9999999999999995E-8</v>
      </c>
      <c r="D427" s="6">
        <v>2.4999999999999999E-13</v>
      </c>
      <c r="E427" s="6">
        <f t="shared" si="18"/>
        <v>0</v>
      </c>
      <c r="F427" s="6">
        <f t="shared" si="19"/>
        <v>3.9999999999999996E-4</v>
      </c>
      <c r="G427" s="6" t="s">
        <v>2</v>
      </c>
      <c r="H427" s="6" t="s">
        <v>107</v>
      </c>
      <c r="I427" s="6">
        <v>1.9355835579500001E-9</v>
      </c>
      <c r="J427" s="6">
        <v>1.9678605051396202E-9</v>
      </c>
      <c r="K427" s="6">
        <f t="shared" si="20"/>
        <v>0.98359794959789082</v>
      </c>
    </row>
    <row r="428" spans="1:11">
      <c r="A428" s="6">
        <v>0</v>
      </c>
      <c r="B428" s="6">
        <v>0.01</v>
      </c>
      <c r="C428" s="6">
        <v>1E-8</v>
      </c>
      <c r="D428" s="6">
        <v>2.4999999999999999E-13</v>
      </c>
      <c r="E428" s="6">
        <f t="shared" si="18"/>
        <v>0</v>
      </c>
      <c r="F428" s="6">
        <f t="shared" si="19"/>
        <v>4.0000000000000003E-5</v>
      </c>
      <c r="G428" s="6" t="s">
        <v>2</v>
      </c>
      <c r="H428" s="6" t="s">
        <v>107</v>
      </c>
      <c r="I428" s="6">
        <v>1.93426887592275E-9</v>
      </c>
      <c r="J428" s="6">
        <v>1.9664493194251701E-9</v>
      </c>
      <c r="K428" s="6">
        <f t="shared" si="20"/>
        <v>0.98363525406704755</v>
      </c>
    </row>
    <row r="429" spans="1:11">
      <c r="A429" s="6">
        <v>0</v>
      </c>
      <c r="B429" s="6">
        <v>0.01</v>
      </c>
      <c r="C429" s="6">
        <v>1E-4</v>
      </c>
      <c r="D429" s="6">
        <v>2.4999999999999998E-12</v>
      </c>
      <c r="E429" s="6">
        <f t="shared" si="18"/>
        <v>0</v>
      </c>
      <c r="F429" s="6">
        <f t="shared" si="19"/>
        <v>0.4</v>
      </c>
      <c r="G429" s="6" t="s">
        <v>2</v>
      </c>
      <c r="H429" s="6" t="s">
        <v>107</v>
      </c>
      <c r="I429" s="6">
        <v>3.8074152307113002E-9</v>
      </c>
      <c r="J429" s="6">
        <v>3.8608960763143604E-9</v>
      </c>
      <c r="K429" s="6">
        <f t="shared" si="20"/>
        <v>0.98614807429520002</v>
      </c>
    </row>
    <row r="430" spans="1:11">
      <c r="A430" s="6">
        <v>0</v>
      </c>
      <c r="B430" s="6">
        <v>0.01</v>
      </c>
      <c r="C430" s="6">
        <v>1.0000000000000001E-5</v>
      </c>
      <c r="D430" s="6">
        <v>2.4999999999999998E-12</v>
      </c>
      <c r="E430" s="6">
        <f t="shared" si="18"/>
        <v>0</v>
      </c>
      <c r="F430" s="6">
        <f t="shared" si="19"/>
        <v>0.04</v>
      </c>
      <c r="G430" s="6" t="s">
        <v>2</v>
      </c>
      <c r="H430" s="6" t="s">
        <v>107</v>
      </c>
      <c r="I430" s="6">
        <v>2.1018492578417701E-9</v>
      </c>
      <c r="J430" s="6">
        <v>2.1329169952566602E-9</v>
      </c>
      <c r="K430" s="6">
        <f t="shared" si="20"/>
        <v>0.98543415543878132</v>
      </c>
    </row>
    <row r="431" spans="1:11">
      <c r="A431" s="6">
        <v>0</v>
      </c>
      <c r="B431" s="6">
        <v>0.01</v>
      </c>
      <c r="C431" s="6">
        <v>9.9999999999999995E-7</v>
      </c>
      <c r="D431" s="6">
        <v>2.4999999999999998E-12</v>
      </c>
      <c r="E431" s="6">
        <f t="shared" si="18"/>
        <v>0</v>
      </c>
      <c r="F431" s="6">
        <f t="shared" si="19"/>
        <v>4.0000000000000001E-3</v>
      </c>
      <c r="G431" s="6" t="s">
        <v>2</v>
      </c>
      <c r="H431" s="6" t="s">
        <v>107</v>
      </c>
      <c r="I431" s="6">
        <v>1.9587967341657602E-9</v>
      </c>
      <c r="J431" s="6">
        <v>1.9881137499091098E-9</v>
      </c>
      <c r="K431" s="6">
        <f t="shared" si="20"/>
        <v>0.98525385393834231</v>
      </c>
    </row>
    <row r="432" spans="1:11">
      <c r="A432" s="6">
        <v>0</v>
      </c>
      <c r="B432" s="6">
        <v>0.01</v>
      </c>
      <c r="C432" s="6">
        <v>9.9999999999999995E-8</v>
      </c>
      <c r="D432" s="6">
        <v>2.4999999999999998E-12</v>
      </c>
      <c r="E432" s="6">
        <f t="shared" si="18"/>
        <v>0</v>
      </c>
      <c r="F432" s="6">
        <f t="shared" si="19"/>
        <v>3.9999999999999996E-4</v>
      </c>
      <c r="G432" s="6" t="s">
        <v>2</v>
      </c>
      <c r="H432" s="6" t="s">
        <v>107</v>
      </c>
      <c r="I432" s="6">
        <v>1.9446514959817501E-9</v>
      </c>
      <c r="J432" s="6">
        <v>1.97391655908884E-9</v>
      </c>
      <c r="K432" s="6">
        <f t="shared" si="20"/>
        <v>0.98517411337761984</v>
      </c>
    </row>
    <row r="433" spans="1:11">
      <c r="A433" s="6">
        <v>0</v>
      </c>
      <c r="B433" s="6">
        <v>0.01</v>
      </c>
      <c r="C433" s="6">
        <v>1E-8</v>
      </c>
      <c r="D433" s="6">
        <v>2.4999999999999998E-12</v>
      </c>
      <c r="E433" s="6">
        <f t="shared" ref="E433:E496" si="21">A433*2*0.00025/D433</f>
        <v>0</v>
      </c>
      <c r="F433" s="6">
        <f t="shared" si="19"/>
        <v>4.0000000000000003E-5</v>
      </c>
      <c r="G433" s="6" t="s">
        <v>2</v>
      </c>
      <c r="H433" s="6" t="s">
        <v>107</v>
      </c>
      <c r="I433" s="6">
        <v>1.9433440880455999E-9</v>
      </c>
      <c r="J433" s="6">
        <v>1.9724992568745501E-9</v>
      </c>
      <c r="K433" s="6">
        <f t="shared" si="20"/>
        <v>0.98521917373234047</v>
      </c>
    </row>
    <row r="434" spans="1:11">
      <c r="A434" s="6">
        <v>0</v>
      </c>
      <c r="B434" s="6">
        <v>0.01</v>
      </c>
      <c r="C434" s="6">
        <v>1E-4</v>
      </c>
      <c r="D434" s="6">
        <v>2.5000000000000001E-11</v>
      </c>
      <c r="E434" s="6">
        <f t="shared" si="21"/>
        <v>0</v>
      </c>
      <c r="F434" s="6">
        <f t="shared" si="19"/>
        <v>0.4</v>
      </c>
      <c r="G434" s="6" t="s">
        <v>2</v>
      </c>
      <c r="H434" s="6" t="s">
        <v>107</v>
      </c>
      <c r="I434" s="6">
        <v>3.8524897161632598E-9</v>
      </c>
      <c r="J434" s="6">
        <v>3.8890617867285496E-9</v>
      </c>
      <c r="K434" s="6">
        <f t="shared" si="20"/>
        <v>0.99059617137220801</v>
      </c>
    </row>
    <row r="435" spans="1:11">
      <c r="A435" s="6">
        <v>0</v>
      </c>
      <c r="B435" s="6">
        <v>0.01</v>
      </c>
      <c r="C435" s="6">
        <v>1.0000000000000001E-5</v>
      </c>
      <c r="D435" s="6">
        <v>2.5000000000000001E-11</v>
      </c>
      <c r="E435" s="6">
        <f t="shared" si="21"/>
        <v>0</v>
      </c>
      <c r="F435" s="6">
        <f t="shared" si="19"/>
        <v>0.04</v>
      </c>
      <c r="G435" s="6" t="s">
        <v>2</v>
      </c>
      <c r="H435" s="6" t="s">
        <v>107</v>
      </c>
      <c r="I435" s="6">
        <v>2.1262648453111999E-9</v>
      </c>
      <c r="J435" s="6">
        <v>2.1535547795148599E-9</v>
      </c>
      <c r="K435" s="6">
        <f t="shared" si="20"/>
        <v>0.9873279591198475</v>
      </c>
    </row>
    <row r="436" spans="1:11">
      <c r="A436" s="6">
        <v>0</v>
      </c>
      <c r="B436" s="6">
        <v>0.01</v>
      </c>
      <c r="C436" s="6">
        <v>9.9999999999999995E-7</v>
      </c>
      <c r="D436" s="6">
        <v>2.5000000000000001E-11</v>
      </c>
      <c r="E436" s="6">
        <f t="shared" si="21"/>
        <v>0</v>
      </c>
      <c r="F436" s="6">
        <f t="shared" si="19"/>
        <v>4.0000000000000001E-3</v>
      </c>
      <c r="G436" s="6" t="s">
        <v>2</v>
      </c>
      <c r="H436" s="6" t="s">
        <v>107</v>
      </c>
      <c r="I436" s="6">
        <v>1.98165807362783E-9</v>
      </c>
      <c r="J436" s="6">
        <v>2.00806166015362E-9</v>
      </c>
      <c r="K436" s="6">
        <f t="shared" si="20"/>
        <v>0.98685120728624931</v>
      </c>
    </row>
    <row r="437" spans="1:11">
      <c r="A437" s="6">
        <v>0</v>
      </c>
      <c r="B437" s="6">
        <v>0.01</v>
      </c>
      <c r="C437" s="6">
        <v>9.9999999999999995E-8</v>
      </c>
      <c r="D437" s="6">
        <v>2.5000000000000001E-11</v>
      </c>
      <c r="E437" s="6">
        <f t="shared" si="21"/>
        <v>0</v>
      </c>
      <c r="F437" s="6">
        <f t="shared" si="19"/>
        <v>3.9999999999999996E-4</v>
      </c>
      <c r="G437" s="6" t="s">
        <v>2</v>
      </c>
      <c r="H437" s="6" t="s">
        <v>107</v>
      </c>
      <c r="I437" s="6">
        <v>1.96748431714331E-9</v>
      </c>
      <c r="J437" s="6">
        <v>1.99379311034636E-9</v>
      </c>
      <c r="K437" s="6">
        <f t="shared" si="20"/>
        <v>0.98680465236511949</v>
      </c>
    </row>
    <row r="438" spans="1:11">
      <c r="A438" s="6">
        <v>0</v>
      </c>
      <c r="B438" s="6">
        <v>0.01</v>
      </c>
      <c r="C438" s="6">
        <v>1E-8</v>
      </c>
      <c r="D438" s="6">
        <v>2.5000000000000001E-11</v>
      </c>
      <c r="E438" s="6">
        <f t="shared" si="21"/>
        <v>0</v>
      </c>
      <c r="F438" s="6">
        <f t="shared" si="19"/>
        <v>4.0000000000000003E-5</v>
      </c>
      <c r="G438" s="6" t="s">
        <v>2</v>
      </c>
      <c r="H438" s="6" t="s">
        <v>107</v>
      </c>
      <c r="I438" s="6">
        <v>1.9660675931434702E-9</v>
      </c>
      <c r="J438" s="6">
        <v>1.9923531805365198E-9</v>
      </c>
      <c r="K438" s="6">
        <f t="shared" si="20"/>
        <v>0.98680676315332239</v>
      </c>
    </row>
    <row r="439" spans="1:11">
      <c r="A439" s="6">
        <v>0</v>
      </c>
      <c r="B439" s="6">
        <v>0.01</v>
      </c>
      <c r="C439" s="6">
        <v>1E-4</v>
      </c>
      <c r="D439" s="6">
        <v>2.5000000000000002E-10</v>
      </c>
      <c r="E439" s="6">
        <f t="shared" si="21"/>
        <v>0</v>
      </c>
      <c r="F439" s="6">
        <f t="shared" si="19"/>
        <v>0.4</v>
      </c>
      <c r="G439" s="6" t="s">
        <v>2</v>
      </c>
      <c r="H439" s="6" t="s">
        <v>107</v>
      </c>
      <c r="I439" s="6">
        <v>3.8691533318566104E-9</v>
      </c>
      <c r="J439" s="6">
        <v>3.9907911978755202E-9</v>
      </c>
      <c r="K439" s="6">
        <f t="shared" si="20"/>
        <v>0.96952036325937996</v>
      </c>
    </row>
    <row r="440" spans="1:11">
      <c r="A440" s="6">
        <v>0</v>
      </c>
      <c r="B440" s="6">
        <v>0.01</v>
      </c>
      <c r="C440" s="6">
        <v>1.0000000000000001E-5</v>
      </c>
      <c r="D440" s="6">
        <v>2.5000000000000002E-10</v>
      </c>
      <c r="E440" s="6">
        <f t="shared" si="21"/>
        <v>0</v>
      </c>
      <c r="F440" s="6">
        <f t="shared" si="19"/>
        <v>0.04</v>
      </c>
      <c r="G440" s="6" t="s">
        <v>2</v>
      </c>
      <c r="H440" s="6" t="s">
        <v>107</v>
      </c>
      <c r="I440" s="6">
        <v>2.13747191140364E-9</v>
      </c>
      <c r="J440" s="6">
        <v>2.2284985355258802E-9</v>
      </c>
      <c r="K440" s="6">
        <f t="shared" si="20"/>
        <v>0.95915338391696103</v>
      </c>
    </row>
    <row r="441" spans="1:11">
      <c r="A441" s="6">
        <v>0</v>
      </c>
      <c r="B441" s="6">
        <v>0.01</v>
      </c>
      <c r="C441" s="6">
        <v>9.9999999999999995E-7</v>
      </c>
      <c r="D441" s="6">
        <v>2.5000000000000002E-10</v>
      </c>
      <c r="E441" s="6">
        <f t="shared" si="21"/>
        <v>0</v>
      </c>
      <c r="F441" s="6">
        <f t="shared" si="19"/>
        <v>4.0000000000000001E-3</v>
      </c>
      <c r="G441" s="6" t="s">
        <v>2</v>
      </c>
      <c r="H441" s="6" t="s">
        <v>107</v>
      </c>
      <c r="I441" s="6">
        <v>1.9922502449272902E-9</v>
      </c>
      <c r="J441" s="6">
        <v>2.08033979206317E-9</v>
      </c>
      <c r="K441" s="6">
        <f t="shared" si="20"/>
        <v>0.95765617353859422</v>
      </c>
    </row>
    <row r="442" spans="1:11">
      <c r="A442" s="6">
        <v>0</v>
      </c>
      <c r="B442" s="6">
        <v>0.01</v>
      </c>
      <c r="C442" s="6">
        <v>9.9999999999999995E-8</v>
      </c>
      <c r="D442" s="6">
        <v>2.5000000000000002E-10</v>
      </c>
      <c r="E442" s="6">
        <f t="shared" si="21"/>
        <v>0</v>
      </c>
      <c r="F442" s="6">
        <f t="shared" si="19"/>
        <v>3.9999999999999996E-4</v>
      </c>
      <c r="G442" s="6" t="s">
        <v>2</v>
      </c>
      <c r="H442" s="6" t="s">
        <v>107</v>
      </c>
      <c r="I442" s="6">
        <v>1.9781386193081801E-9</v>
      </c>
      <c r="J442" s="6">
        <v>2.0659993058371699E-9</v>
      </c>
      <c r="K442" s="6">
        <f t="shared" si="20"/>
        <v>0.95747303192176658</v>
      </c>
    </row>
    <row r="443" spans="1:11">
      <c r="A443" s="6">
        <v>0</v>
      </c>
      <c r="B443" s="6">
        <v>0.01</v>
      </c>
      <c r="C443" s="6">
        <v>1E-8</v>
      </c>
      <c r="D443" s="6">
        <v>2.5000000000000002E-10</v>
      </c>
      <c r="E443" s="6">
        <f t="shared" si="21"/>
        <v>0</v>
      </c>
      <c r="F443" s="6">
        <f t="shared" si="19"/>
        <v>4.0000000000000003E-5</v>
      </c>
      <c r="G443" s="6" t="s">
        <v>2</v>
      </c>
      <c r="H443" s="6" t="s">
        <v>107</v>
      </c>
      <c r="I443" s="6">
        <v>1.9767288078091902E-9</v>
      </c>
      <c r="J443" s="6">
        <v>2.06434531390101E-9</v>
      </c>
      <c r="K443" s="6">
        <f t="shared" si="20"/>
        <v>0.95755724320838054</v>
      </c>
    </row>
    <row r="444" spans="1:11">
      <c r="A444" s="6">
        <v>0</v>
      </c>
      <c r="B444" s="6">
        <v>0.01</v>
      </c>
      <c r="C444" s="6">
        <v>1E-4</v>
      </c>
      <c r="D444" s="6">
        <v>2.5000000000000001E-9</v>
      </c>
      <c r="E444" s="6">
        <f t="shared" si="21"/>
        <v>0</v>
      </c>
      <c r="F444" s="6">
        <f t="shared" si="19"/>
        <v>0.4</v>
      </c>
      <c r="G444" s="6" t="s">
        <v>2</v>
      </c>
      <c r="H444" s="6" t="s">
        <v>107</v>
      </c>
      <c r="I444" s="6">
        <v>3.9456932087564496E-9</v>
      </c>
      <c r="J444" s="6">
        <v>4.28508487167753E-9</v>
      </c>
      <c r="K444" s="6">
        <f t="shared" si="20"/>
        <v>0.92079697997015053</v>
      </c>
    </row>
    <row r="445" spans="1:11">
      <c r="A445" s="6">
        <v>0</v>
      </c>
      <c r="B445" s="6">
        <v>0.01</v>
      </c>
      <c r="C445" s="6">
        <v>1.0000000000000001E-5</v>
      </c>
      <c r="D445" s="6">
        <v>2.5000000000000001E-9</v>
      </c>
      <c r="E445" s="6">
        <f t="shared" si="21"/>
        <v>0</v>
      </c>
      <c r="F445" s="6">
        <f t="shared" si="19"/>
        <v>0.04</v>
      </c>
      <c r="G445" s="6" t="s">
        <v>2</v>
      </c>
      <c r="H445" s="6" t="s">
        <v>107</v>
      </c>
      <c r="I445" s="6">
        <v>2.1890774207842402E-9</v>
      </c>
      <c r="J445" s="6">
        <v>2.4454290104590201E-9</v>
      </c>
      <c r="K445" s="6">
        <f t="shared" si="20"/>
        <v>0.89517111779635694</v>
      </c>
    </row>
    <row r="446" spans="1:11">
      <c r="A446" s="6">
        <v>0</v>
      </c>
      <c r="B446" s="6">
        <v>0.01</v>
      </c>
      <c r="C446" s="6">
        <v>9.9999999999999995E-7</v>
      </c>
      <c r="D446" s="6">
        <v>2.5000000000000001E-9</v>
      </c>
      <c r="E446" s="6">
        <f t="shared" si="21"/>
        <v>0</v>
      </c>
      <c r="F446" s="6">
        <f t="shared" si="19"/>
        <v>4.0000000000000001E-3</v>
      </c>
      <c r="G446" s="6" t="s">
        <v>2</v>
      </c>
      <c r="H446" s="6" t="s">
        <v>107</v>
      </c>
      <c r="I446" s="6">
        <v>2.0416055878960098E-9</v>
      </c>
      <c r="J446" s="6">
        <v>2.2888675934111502E-9</v>
      </c>
      <c r="K446" s="6">
        <f t="shared" si="20"/>
        <v>0.89197190513469571</v>
      </c>
    </row>
    <row r="447" spans="1:11">
      <c r="A447" s="6">
        <v>0</v>
      </c>
      <c r="B447" s="6">
        <v>0.01</v>
      </c>
      <c r="C447" s="6">
        <v>9.9999999999999995E-8</v>
      </c>
      <c r="D447" s="6">
        <v>2.5000000000000001E-9</v>
      </c>
      <c r="E447" s="6">
        <f t="shared" si="21"/>
        <v>0</v>
      </c>
      <c r="F447" s="6">
        <f t="shared" si="19"/>
        <v>3.9999999999999996E-4</v>
      </c>
      <c r="G447" s="6" t="s">
        <v>2</v>
      </c>
      <c r="H447" s="6" t="s">
        <v>107</v>
      </c>
      <c r="I447" s="6">
        <v>2.0271610860242701E-9</v>
      </c>
      <c r="J447" s="6">
        <v>2.2740498250541001E-9</v>
      </c>
      <c r="K447" s="6">
        <f t="shared" si="20"/>
        <v>0.89143213296834578</v>
      </c>
    </row>
    <row r="448" spans="1:11">
      <c r="A448" s="6">
        <v>0</v>
      </c>
      <c r="B448" s="6">
        <v>0.01</v>
      </c>
      <c r="C448" s="6">
        <v>1E-8</v>
      </c>
      <c r="D448" s="6">
        <v>2.5000000000000001E-9</v>
      </c>
      <c r="E448" s="6">
        <f t="shared" si="21"/>
        <v>0</v>
      </c>
      <c r="F448" s="6">
        <f t="shared" si="19"/>
        <v>4.0000000000000003E-5</v>
      </c>
      <c r="G448" s="6" t="s">
        <v>2</v>
      </c>
      <c r="H448" s="6" t="s">
        <v>107</v>
      </c>
      <c r="I448" s="6">
        <v>2.0256550964616302E-9</v>
      </c>
      <c r="J448" s="6">
        <v>2.2724491508318398E-9</v>
      </c>
      <c r="K448" s="6">
        <f t="shared" si="20"/>
        <v>0.89139732597322607</v>
      </c>
    </row>
    <row r="449" spans="1:11">
      <c r="A449" s="6">
        <v>0</v>
      </c>
      <c r="B449" s="6">
        <v>0.01</v>
      </c>
      <c r="C449" s="6">
        <v>1E-4</v>
      </c>
      <c r="D449" s="6">
        <v>2.4999999999999999E-8</v>
      </c>
      <c r="E449" s="6">
        <f t="shared" si="21"/>
        <v>0</v>
      </c>
      <c r="F449" s="6">
        <f t="shared" si="19"/>
        <v>0.4</v>
      </c>
      <c r="G449" s="6" t="s">
        <v>2</v>
      </c>
      <c r="H449" s="6" t="s">
        <v>107</v>
      </c>
      <c r="I449" s="6">
        <v>4.3101139561064699E-9</v>
      </c>
      <c r="J449" s="6">
        <v>5.3032988912324097E-9</v>
      </c>
      <c r="K449" s="6">
        <f t="shared" si="20"/>
        <v>0.81272318315531755</v>
      </c>
    </row>
    <row r="450" spans="1:11">
      <c r="A450" s="6">
        <v>0</v>
      </c>
      <c r="B450" s="6">
        <v>0.01</v>
      </c>
      <c r="C450" s="6">
        <v>1.0000000000000001E-5</v>
      </c>
      <c r="D450" s="6">
        <v>2.4999999999999999E-8</v>
      </c>
      <c r="E450" s="6">
        <f t="shared" si="21"/>
        <v>0</v>
      </c>
      <c r="F450" s="6">
        <f t="shared" si="19"/>
        <v>0.04</v>
      </c>
      <c r="G450" s="6" t="s">
        <v>2</v>
      </c>
      <c r="H450" s="6" t="s">
        <v>107</v>
      </c>
      <c r="I450" s="6">
        <v>2.4356030234093899E-9</v>
      </c>
      <c r="J450" s="6">
        <v>3.1789235268690099E-9</v>
      </c>
      <c r="K450" s="6">
        <f t="shared" si="20"/>
        <v>0.76617226014501438</v>
      </c>
    </row>
    <row r="451" spans="1:11">
      <c r="A451" s="6">
        <v>0</v>
      </c>
      <c r="B451" s="6">
        <v>0.01</v>
      </c>
      <c r="C451" s="6">
        <v>9.9999999999999995E-7</v>
      </c>
      <c r="D451" s="6">
        <v>2.4999999999999999E-8</v>
      </c>
      <c r="E451" s="6">
        <f t="shared" si="21"/>
        <v>0</v>
      </c>
      <c r="F451" s="6">
        <f t="shared" si="19"/>
        <v>4.0000000000000001E-3</v>
      </c>
      <c r="G451" s="6" t="s">
        <v>2</v>
      </c>
      <c r="H451" s="6" t="s">
        <v>107</v>
      </c>
      <c r="I451" s="6">
        <v>2.2767888497014101E-9</v>
      </c>
      <c r="J451" s="6">
        <v>2.9943174615092298E-9</v>
      </c>
      <c r="K451" s="6">
        <f t="shared" si="20"/>
        <v>0.76036989362972796</v>
      </c>
    </row>
    <row r="452" spans="1:11">
      <c r="A452" s="6">
        <v>0</v>
      </c>
      <c r="B452" s="6">
        <v>0.01</v>
      </c>
      <c r="C452" s="6">
        <v>9.9999999999999995E-8</v>
      </c>
      <c r="D452" s="6">
        <v>2.4999999999999999E-8</v>
      </c>
      <c r="E452" s="6">
        <f t="shared" si="21"/>
        <v>0</v>
      </c>
      <c r="F452" s="6">
        <f t="shared" ref="F452:F515" si="22">C452/(0.00025)</f>
        <v>3.9999999999999996E-4</v>
      </c>
      <c r="G452" s="6" t="s">
        <v>2</v>
      </c>
      <c r="H452" s="6" t="s">
        <v>107</v>
      </c>
      <c r="I452" s="6">
        <v>2.2612384273002799E-9</v>
      </c>
      <c r="J452" s="6">
        <v>2.97619028180771E-9</v>
      </c>
      <c r="K452" s="6">
        <f t="shared" ref="K452:K515" si="23">I452/J452</f>
        <v>0.75977616119585778</v>
      </c>
    </row>
    <row r="453" spans="1:11">
      <c r="A453" s="6">
        <v>0</v>
      </c>
      <c r="B453" s="6">
        <v>0.01</v>
      </c>
      <c r="C453" s="6">
        <v>1E-8</v>
      </c>
      <c r="D453" s="6">
        <v>2.4999999999999999E-8</v>
      </c>
      <c r="E453" s="6">
        <f t="shared" si="21"/>
        <v>0</v>
      </c>
      <c r="F453" s="6">
        <f t="shared" si="22"/>
        <v>4.0000000000000003E-5</v>
      </c>
      <c r="G453" s="6" t="s">
        <v>2</v>
      </c>
      <c r="H453" s="6" t="s">
        <v>107</v>
      </c>
      <c r="I453" s="6">
        <v>2.2595101811390899E-9</v>
      </c>
      <c r="J453" s="6">
        <v>2.9742635503537499E-9</v>
      </c>
      <c r="K453" s="6">
        <f t="shared" si="23"/>
        <v>0.75968727817356685</v>
      </c>
    </row>
    <row r="454" spans="1:11">
      <c r="A454" s="6">
        <v>0</v>
      </c>
      <c r="B454" s="6">
        <v>0.1</v>
      </c>
      <c r="C454" s="6">
        <v>1E-4</v>
      </c>
      <c r="D454" s="6">
        <v>2.4999999999999999E-17</v>
      </c>
      <c r="E454" s="6">
        <f t="shared" si="21"/>
        <v>0</v>
      </c>
      <c r="F454" s="6">
        <f t="shared" si="22"/>
        <v>0.4</v>
      </c>
      <c r="G454" s="6" t="s">
        <v>2</v>
      </c>
      <c r="H454" s="6" t="s">
        <v>107</v>
      </c>
      <c r="I454" s="6">
        <v>3.8468070555487999E-8</v>
      </c>
      <c r="J454" s="6">
        <v>3.8485561367426303E-8</v>
      </c>
      <c r="K454" s="6">
        <f t="shared" si="23"/>
        <v>0.99954552275407083</v>
      </c>
    </row>
    <row r="455" spans="1:11">
      <c r="A455" s="6">
        <v>0</v>
      </c>
      <c r="B455" s="6">
        <v>0.1</v>
      </c>
      <c r="C455" s="6">
        <v>1.0000000000000001E-5</v>
      </c>
      <c r="D455" s="6">
        <v>2.4999999999999999E-17</v>
      </c>
      <c r="E455" s="6">
        <f t="shared" si="21"/>
        <v>0</v>
      </c>
      <c r="F455" s="6">
        <f t="shared" si="22"/>
        <v>0.04</v>
      </c>
      <c r="G455" s="6" t="s">
        <v>2</v>
      </c>
      <c r="H455" s="6" t="s">
        <v>107</v>
      </c>
      <c r="I455" s="6">
        <v>2.12282856356398E-8</v>
      </c>
      <c r="J455" s="6">
        <v>2.12379467538616E-8</v>
      </c>
      <c r="K455" s="6">
        <f t="shared" si="23"/>
        <v>0.99954510111858885</v>
      </c>
    </row>
    <row r="456" spans="1:11">
      <c r="A456" s="6">
        <v>0</v>
      </c>
      <c r="B456" s="6">
        <v>0.1</v>
      </c>
      <c r="C456" s="6">
        <v>9.9999999999999995E-7</v>
      </c>
      <c r="D456" s="6">
        <v>2.4999999999999999E-17</v>
      </c>
      <c r="E456" s="6">
        <f t="shared" si="21"/>
        <v>0</v>
      </c>
      <c r="F456" s="6">
        <f t="shared" si="22"/>
        <v>4.0000000000000001E-3</v>
      </c>
      <c r="G456" s="6" t="s">
        <v>2</v>
      </c>
      <c r="H456" s="6" t="s">
        <v>107</v>
      </c>
      <c r="I456" s="6">
        <v>1.9784096266719202E-8</v>
      </c>
      <c r="J456" s="6">
        <v>1.9793101255765099E-8</v>
      </c>
      <c r="K456" s="6">
        <f t="shared" si="23"/>
        <v>0.99954504405704114</v>
      </c>
    </row>
    <row r="457" spans="1:11">
      <c r="A457" s="6">
        <v>0</v>
      </c>
      <c r="B457" s="6">
        <v>0.1</v>
      </c>
      <c r="C457" s="6">
        <v>9.9999999999999995E-8</v>
      </c>
      <c r="D457" s="6">
        <v>2.4999999999999999E-17</v>
      </c>
      <c r="E457" s="6">
        <f t="shared" si="21"/>
        <v>0</v>
      </c>
      <c r="F457" s="6">
        <f t="shared" si="22"/>
        <v>3.9999999999999996E-4</v>
      </c>
      <c r="G457" s="6" t="s">
        <v>2</v>
      </c>
      <c r="H457" s="6" t="s">
        <v>107</v>
      </c>
      <c r="I457" s="6">
        <v>1.9642475237074401E-8</v>
      </c>
      <c r="J457" s="6">
        <v>1.9651415840954101E-8</v>
      </c>
      <c r="K457" s="6">
        <f t="shared" si="23"/>
        <v>0.99954504021735335</v>
      </c>
    </row>
    <row r="458" spans="1:11">
      <c r="A458" s="6">
        <v>0</v>
      </c>
      <c r="B458" s="6">
        <v>0.1</v>
      </c>
      <c r="C458" s="6">
        <v>1E-8</v>
      </c>
      <c r="D458" s="6">
        <v>2.4999999999999999E-17</v>
      </c>
      <c r="E458" s="6">
        <f t="shared" si="21"/>
        <v>0</v>
      </c>
      <c r="F458" s="6">
        <f t="shared" si="22"/>
        <v>4.0000000000000003E-5</v>
      </c>
      <c r="G458" s="6" t="s">
        <v>2</v>
      </c>
      <c r="H458" s="6" t="s">
        <v>107</v>
      </c>
      <c r="I458" s="6">
        <v>1.9628341096970699E-8</v>
      </c>
      <c r="J458" s="6">
        <v>1.9637275288381E-8</v>
      </c>
      <c r="K458" s="6">
        <f t="shared" si="23"/>
        <v>0.99954503915237225</v>
      </c>
    </row>
    <row r="459" spans="1:11">
      <c r="A459" s="6">
        <v>0</v>
      </c>
      <c r="B459" s="6">
        <v>0.1</v>
      </c>
      <c r="C459" s="6">
        <v>1E-4</v>
      </c>
      <c r="D459" s="6">
        <v>2.5000000000000002E-16</v>
      </c>
      <c r="E459" s="6">
        <f t="shared" si="21"/>
        <v>0</v>
      </c>
      <c r="F459" s="6">
        <f t="shared" si="22"/>
        <v>0.4</v>
      </c>
      <c r="G459" s="6" t="s">
        <v>2</v>
      </c>
      <c r="H459" s="6" t="s">
        <v>107</v>
      </c>
      <c r="I459" s="6">
        <v>3.8482442845396998E-8</v>
      </c>
      <c r="J459" s="6">
        <v>3.8485684291311899E-8</v>
      </c>
      <c r="K459" s="6">
        <f t="shared" si="23"/>
        <v>0.99991577528178099</v>
      </c>
    </row>
    <row r="460" spans="1:11">
      <c r="A460" s="6">
        <v>0</v>
      </c>
      <c r="B460" s="6">
        <v>0.1</v>
      </c>
      <c r="C460" s="6">
        <v>1.0000000000000001E-5</v>
      </c>
      <c r="D460" s="6">
        <v>2.5000000000000002E-16</v>
      </c>
      <c r="E460" s="6">
        <f t="shared" si="21"/>
        <v>0</v>
      </c>
      <c r="F460" s="6">
        <f t="shared" si="22"/>
        <v>0.04</v>
      </c>
      <c r="G460" s="6" t="s">
        <v>2</v>
      </c>
      <c r="H460" s="6" t="s">
        <v>107</v>
      </c>
      <c r="I460" s="6">
        <v>2.12362171514956E-8</v>
      </c>
      <c r="J460" s="6">
        <v>2.1238037775944E-8</v>
      </c>
      <c r="K460" s="6">
        <f t="shared" si="23"/>
        <v>0.99991427529851828</v>
      </c>
    </row>
    <row r="461" spans="1:11">
      <c r="A461" s="6">
        <v>0</v>
      </c>
      <c r="B461" s="6">
        <v>0.1</v>
      </c>
      <c r="C461" s="6">
        <v>9.9999999999999995E-7</v>
      </c>
      <c r="D461" s="6">
        <v>2.5000000000000002E-16</v>
      </c>
      <c r="E461" s="6">
        <f t="shared" si="21"/>
        <v>0</v>
      </c>
      <c r="F461" s="6">
        <f t="shared" si="22"/>
        <v>4.0000000000000001E-3</v>
      </c>
      <c r="G461" s="6" t="s">
        <v>2</v>
      </c>
      <c r="H461" s="6" t="s">
        <v>107</v>
      </c>
      <c r="I461" s="6">
        <v>1.9791487929635598E-8</v>
      </c>
      <c r="J461" s="6">
        <v>1.9793188940335302E-8</v>
      </c>
      <c r="K461" s="6">
        <f t="shared" si="23"/>
        <v>0.99991406080622836</v>
      </c>
    </row>
    <row r="462" spans="1:11">
      <c r="A462" s="6">
        <v>0</v>
      </c>
      <c r="B462" s="6">
        <v>0.1</v>
      </c>
      <c r="C462" s="6">
        <v>9.9999999999999995E-8</v>
      </c>
      <c r="D462" s="6">
        <v>2.5000000000000002E-16</v>
      </c>
      <c r="E462" s="6">
        <f t="shared" si="21"/>
        <v>0</v>
      </c>
      <c r="F462" s="6">
        <f t="shared" si="22"/>
        <v>3.9999999999999996E-4</v>
      </c>
      <c r="G462" s="6" t="s">
        <v>2</v>
      </c>
      <c r="H462" s="6" t="s">
        <v>107</v>
      </c>
      <c r="I462" s="6">
        <v>1.9649814151151399E-8</v>
      </c>
      <c r="J462" s="6">
        <v>1.9651503311995699E-8</v>
      </c>
      <c r="K462" s="6">
        <f t="shared" si="23"/>
        <v>0.99991404419206598</v>
      </c>
    </row>
    <row r="463" spans="1:11">
      <c r="A463" s="6">
        <v>0</v>
      </c>
      <c r="B463" s="6">
        <v>0.1</v>
      </c>
      <c r="C463" s="6">
        <v>1E-8</v>
      </c>
      <c r="D463" s="6">
        <v>2.5000000000000002E-16</v>
      </c>
      <c r="E463" s="6">
        <f t="shared" si="21"/>
        <v>0</v>
      </c>
      <c r="F463" s="6">
        <f t="shared" si="22"/>
        <v>4.0000000000000003E-5</v>
      </c>
      <c r="G463" s="6" t="s">
        <v>2</v>
      </c>
      <c r="H463" s="6" t="s">
        <v>107</v>
      </c>
      <c r="I463" s="6">
        <v>1.9635674726749501E-8</v>
      </c>
      <c r="J463" s="6">
        <v>1.9637362718685901E-8</v>
      </c>
      <c r="K463" s="6">
        <f t="shared" si="23"/>
        <v>0.99991404182116606</v>
      </c>
    </row>
    <row r="464" spans="1:11">
      <c r="A464" s="6">
        <v>0</v>
      </c>
      <c r="B464" s="6">
        <v>0.1</v>
      </c>
      <c r="C464" s="6">
        <v>1E-4</v>
      </c>
      <c r="D464" s="6">
        <v>2.5E-15</v>
      </c>
      <c r="E464" s="6">
        <f t="shared" si="21"/>
        <v>0</v>
      </c>
      <c r="F464" s="6">
        <f t="shared" si="22"/>
        <v>0.4</v>
      </c>
      <c r="G464" s="6" t="s">
        <v>2</v>
      </c>
      <c r="H464" s="6" t="s">
        <v>107</v>
      </c>
      <c r="I464" s="6">
        <v>3.8383419801685303E-8</v>
      </c>
      <c r="J464" s="6">
        <v>3.8486362874417199E-8</v>
      </c>
      <c r="K464" s="6">
        <f t="shared" si="23"/>
        <v>0.99732520651359535</v>
      </c>
    </row>
    <row r="465" spans="1:11">
      <c r="A465" s="6">
        <v>0</v>
      </c>
      <c r="B465" s="6">
        <v>0.1</v>
      </c>
      <c r="C465" s="6">
        <v>1.0000000000000001E-5</v>
      </c>
      <c r="D465" s="6">
        <v>2.5E-15</v>
      </c>
      <c r="E465" s="6">
        <f t="shared" si="21"/>
        <v>0</v>
      </c>
      <c r="F465" s="6">
        <f t="shared" si="22"/>
        <v>0.04</v>
      </c>
      <c r="G465" s="6" t="s">
        <v>2</v>
      </c>
      <c r="H465" s="6" t="s">
        <v>107</v>
      </c>
      <c r="I465" s="6">
        <v>2.1181578194363501E-8</v>
      </c>
      <c r="J465" s="6">
        <v>2.1238541774565399E-8</v>
      </c>
      <c r="K465" s="6">
        <f t="shared" si="23"/>
        <v>0.99731791472284048</v>
      </c>
    </row>
    <row r="466" spans="1:11">
      <c r="A466" s="6">
        <v>0</v>
      </c>
      <c r="B466" s="6">
        <v>0.1</v>
      </c>
      <c r="C466" s="6">
        <v>9.9999999999999995E-7</v>
      </c>
      <c r="D466" s="6">
        <v>2.5E-15</v>
      </c>
      <c r="E466" s="6">
        <f t="shared" si="21"/>
        <v>0</v>
      </c>
      <c r="F466" s="6">
        <f t="shared" si="22"/>
        <v>4.0000000000000001E-3</v>
      </c>
      <c r="G466" s="6" t="s">
        <v>2</v>
      </c>
      <c r="H466" s="6" t="s">
        <v>107</v>
      </c>
      <c r="I466" s="6">
        <v>1.9740566079877101E-8</v>
      </c>
      <c r="J466" s="6">
        <v>1.97936759728636E-8</v>
      </c>
      <c r="K466" s="6">
        <f t="shared" si="23"/>
        <v>0.99731682517894549</v>
      </c>
    </row>
    <row r="467" spans="1:11">
      <c r="A467" s="6">
        <v>0</v>
      </c>
      <c r="B467" s="6">
        <v>0.1</v>
      </c>
      <c r="C467" s="6">
        <v>9.9999999999999995E-8</v>
      </c>
      <c r="D467" s="6">
        <v>2.5E-15</v>
      </c>
      <c r="E467" s="6">
        <f t="shared" si="21"/>
        <v>0</v>
      </c>
      <c r="F467" s="6">
        <f t="shared" si="22"/>
        <v>3.9999999999999996E-4</v>
      </c>
      <c r="G467" s="6" t="s">
        <v>2</v>
      </c>
      <c r="H467" s="6" t="s">
        <v>107</v>
      </c>
      <c r="I467" s="6">
        <v>1.95992595204182E-8</v>
      </c>
      <c r="J467" s="6">
        <v>1.96519881779053E-8</v>
      </c>
      <c r="K467" s="6">
        <f t="shared" si="23"/>
        <v>0.99731687923838752</v>
      </c>
    </row>
    <row r="468" spans="1:11">
      <c r="A468" s="6">
        <v>0</v>
      </c>
      <c r="B468" s="6">
        <v>0.1</v>
      </c>
      <c r="C468" s="6">
        <v>1E-8</v>
      </c>
      <c r="D468" s="6">
        <v>2.5E-15</v>
      </c>
      <c r="E468" s="6">
        <f t="shared" si="21"/>
        <v>0</v>
      </c>
      <c r="F468" s="6">
        <f t="shared" si="22"/>
        <v>4.0000000000000003E-5</v>
      </c>
      <c r="G468" s="6" t="s">
        <v>2</v>
      </c>
      <c r="H468" s="6" t="s">
        <v>107</v>
      </c>
      <c r="I468" s="6">
        <v>1.95851567366126E-8</v>
      </c>
      <c r="J468" s="6">
        <v>1.9637847446932701E-8</v>
      </c>
      <c r="K468" s="6">
        <f t="shared" si="23"/>
        <v>0.99731687953771486</v>
      </c>
    </row>
    <row r="469" spans="1:11">
      <c r="A469" s="6">
        <v>0</v>
      </c>
      <c r="B469" s="6">
        <v>0.1</v>
      </c>
      <c r="C469" s="6">
        <v>1E-4</v>
      </c>
      <c r="D469" s="6">
        <v>2.5000000000000001E-14</v>
      </c>
      <c r="E469" s="6">
        <f t="shared" si="21"/>
        <v>0</v>
      </c>
      <c r="F469" s="6">
        <f t="shared" si="22"/>
        <v>0.4</v>
      </c>
      <c r="G469" s="6" t="s">
        <v>2</v>
      </c>
      <c r="H469" s="6" t="s">
        <v>107</v>
      </c>
      <c r="I469" s="6">
        <v>3.7859222195145201E-8</v>
      </c>
      <c r="J469" s="6">
        <v>3.8488897823705797E-8</v>
      </c>
      <c r="K469" s="6">
        <f t="shared" si="23"/>
        <v>0.9836400711850789</v>
      </c>
    </row>
    <row r="470" spans="1:11">
      <c r="A470" s="6">
        <v>0</v>
      </c>
      <c r="B470" s="6">
        <v>0.1</v>
      </c>
      <c r="C470" s="6">
        <v>1.0000000000000001E-5</v>
      </c>
      <c r="D470" s="6">
        <v>2.5000000000000001E-14</v>
      </c>
      <c r="E470" s="6">
        <f t="shared" si="21"/>
        <v>0</v>
      </c>
      <c r="F470" s="6">
        <f t="shared" si="22"/>
        <v>0.04</v>
      </c>
      <c r="G470" s="6" t="s">
        <v>2</v>
      </c>
      <c r="H470" s="6" t="s">
        <v>107</v>
      </c>
      <c r="I470" s="6">
        <v>2.0892637326494101E-8</v>
      </c>
      <c r="J470" s="6">
        <v>2.1240429189224101E-8</v>
      </c>
      <c r="K470" s="6">
        <f t="shared" si="23"/>
        <v>0.98362594938022974</v>
      </c>
    </row>
    <row r="471" spans="1:11">
      <c r="A471" s="6">
        <v>0</v>
      </c>
      <c r="B471" s="6">
        <v>0.1</v>
      </c>
      <c r="C471" s="6">
        <v>9.9999999999999995E-7</v>
      </c>
      <c r="D471" s="6">
        <v>2.5000000000000001E-14</v>
      </c>
      <c r="E471" s="6">
        <f t="shared" si="21"/>
        <v>0</v>
      </c>
      <c r="F471" s="6">
        <f t="shared" si="22"/>
        <v>4.0000000000000001E-3</v>
      </c>
      <c r="G471" s="6" t="s">
        <v>2</v>
      </c>
      <c r="H471" s="6" t="s">
        <v>107</v>
      </c>
      <c r="I471" s="6">
        <v>1.9471208988853599E-8</v>
      </c>
      <c r="J471" s="6">
        <v>1.9795497621130901E-8</v>
      </c>
      <c r="K471" s="6">
        <f t="shared" si="23"/>
        <v>0.98361806111248562</v>
      </c>
    </row>
    <row r="472" spans="1:11">
      <c r="A472" s="6">
        <v>0</v>
      </c>
      <c r="B472" s="6">
        <v>0.1</v>
      </c>
      <c r="C472" s="6">
        <v>9.9999999999999995E-8</v>
      </c>
      <c r="D472" s="6">
        <v>2.5000000000000001E-14</v>
      </c>
      <c r="E472" s="6">
        <f t="shared" si="21"/>
        <v>0</v>
      </c>
      <c r="F472" s="6">
        <f t="shared" si="22"/>
        <v>3.9999999999999996E-4</v>
      </c>
      <c r="G472" s="6" t="s">
        <v>2</v>
      </c>
      <c r="H472" s="6" t="s">
        <v>107</v>
      </c>
      <c r="I472" s="6">
        <v>1.9331964276582799E-8</v>
      </c>
      <c r="J472" s="6">
        <v>1.9653804093981699E-8</v>
      </c>
      <c r="K472" s="6">
        <f t="shared" si="23"/>
        <v>0.98362455350323486</v>
      </c>
    </row>
    <row r="473" spans="1:11">
      <c r="A473" s="6">
        <v>0</v>
      </c>
      <c r="B473" s="6">
        <v>0.1</v>
      </c>
      <c r="C473" s="6">
        <v>1E-8</v>
      </c>
      <c r="D473" s="6">
        <v>2.5000000000000001E-14</v>
      </c>
      <c r="E473" s="6">
        <f t="shared" si="21"/>
        <v>0</v>
      </c>
      <c r="F473" s="6">
        <f t="shared" si="22"/>
        <v>4.0000000000000003E-5</v>
      </c>
      <c r="G473" s="6" t="s">
        <v>2</v>
      </c>
      <c r="H473" s="6" t="s">
        <v>107</v>
      </c>
      <c r="I473" s="6">
        <v>1.93180637934857E-8</v>
      </c>
      <c r="J473" s="6">
        <v>1.9639662462262901E-8</v>
      </c>
      <c r="K473" s="6">
        <f t="shared" si="23"/>
        <v>0.98362504093972358</v>
      </c>
    </row>
    <row r="474" spans="1:11">
      <c r="A474" s="6">
        <v>0</v>
      </c>
      <c r="B474" s="6">
        <v>0.1</v>
      </c>
      <c r="C474" s="6">
        <v>1E-4</v>
      </c>
      <c r="D474" s="6">
        <v>2.4999999999999999E-13</v>
      </c>
      <c r="E474" s="6">
        <f t="shared" si="21"/>
        <v>0</v>
      </c>
      <c r="F474" s="6">
        <f t="shared" si="22"/>
        <v>0.4</v>
      </c>
      <c r="G474" s="6" t="s">
        <v>2</v>
      </c>
      <c r="H474" s="6" t="s">
        <v>107</v>
      </c>
      <c r="I474" s="6">
        <v>3.7866478723562599E-8</v>
      </c>
      <c r="J474" s="6">
        <v>3.8496975407709898E-8</v>
      </c>
      <c r="K474" s="6">
        <f t="shared" si="23"/>
        <v>0.98362217609383862</v>
      </c>
    </row>
    <row r="475" spans="1:11">
      <c r="A475" s="6">
        <v>0</v>
      </c>
      <c r="B475" s="6">
        <v>0.1</v>
      </c>
      <c r="C475" s="6">
        <v>1.0000000000000001E-5</v>
      </c>
      <c r="D475" s="6">
        <v>2.4999999999999999E-13</v>
      </c>
      <c r="E475" s="6">
        <f t="shared" si="21"/>
        <v>0</v>
      </c>
      <c r="F475" s="6">
        <f t="shared" si="22"/>
        <v>0.04</v>
      </c>
      <c r="G475" s="6" t="s">
        <v>2</v>
      </c>
      <c r="H475" s="6" t="s">
        <v>107</v>
      </c>
      <c r="I475" s="6">
        <v>2.0897431762349899E-8</v>
      </c>
      <c r="J475" s="6">
        <v>2.12464209972442E-8</v>
      </c>
      <c r="K475" s="6">
        <f t="shared" si="23"/>
        <v>0.98357421068990547</v>
      </c>
    </row>
    <row r="476" spans="1:11">
      <c r="A476" s="6">
        <v>0</v>
      </c>
      <c r="B476" s="6">
        <v>0.1</v>
      </c>
      <c r="C476" s="6">
        <v>9.9999999999999995E-7</v>
      </c>
      <c r="D476" s="6">
        <v>2.4999999999999999E-13</v>
      </c>
      <c r="E476" s="6">
        <f t="shared" si="21"/>
        <v>0</v>
      </c>
      <c r="F476" s="6">
        <f t="shared" si="22"/>
        <v>4.0000000000000001E-3</v>
      </c>
      <c r="G476" s="6" t="s">
        <v>2</v>
      </c>
      <c r="H476" s="6" t="s">
        <v>107</v>
      </c>
      <c r="I476" s="6">
        <v>1.94747145128697E-8</v>
      </c>
      <c r="J476" s="6">
        <v>1.9801284654441201E-8</v>
      </c>
      <c r="K476" s="6">
        <f t="shared" si="23"/>
        <v>0.98350762855690499</v>
      </c>
    </row>
    <row r="477" spans="1:11">
      <c r="A477" s="6">
        <v>0</v>
      </c>
      <c r="B477" s="6">
        <v>0.1</v>
      </c>
      <c r="C477" s="6">
        <v>9.9999999999999995E-8</v>
      </c>
      <c r="D477" s="6">
        <v>2.4999999999999999E-13</v>
      </c>
      <c r="E477" s="6">
        <f t="shared" si="21"/>
        <v>0</v>
      </c>
      <c r="F477" s="6">
        <f t="shared" si="22"/>
        <v>3.9999999999999996E-4</v>
      </c>
      <c r="G477" s="6" t="s">
        <v>2</v>
      </c>
      <c r="H477" s="6" t="s">
        <v>107</v>
      </c>
      <c r="I477" s="6">
        <v>1.93365002240636E-8</v>
      </c>
      <c r="J477" s="6">
        <v>1.96595725813738E-8</v>
      </c>
      <c r="K477" s="6">
        <f t="shared" si="23"/>
        <v>0.98356666423072237</v>
      </c>
    </row>
    <row r="478" spans="1:11">
      <c r="A478" s="6">
        <v>0</v>
      </c>
      <c r="B478" s="6">
        <v>0.1</v>
      </c>
      <c r="C478" s="6">
        <v>1E-8</v>
      </c>
      <c r="D478" s="6">
        <v>2.4999999999999999E-13</v>
      </c>
      <c r="E478" s="6">
        <f t="shared" si="21"/>
        <v>0</v>
      </c>
      <c r="F478" s="6">
        <f t="shared" si="22"/>
        <v>4.0000000000000003E-5</v>
      </c>
      <c r="G478" s="6" t="s">
        <v>2</v>
      </c>
      <c r="H478" s="6" t="s">
        <v>107</v>
      </c>
      <c r="I478" s="6">
        <v>1.9322688638098801E-8</v>
      </c>
      <c r="J478" s="6">
        <v>1.9645436977888799E-8</v>
      </c>
      <c r="K478" s="6">
        <f t="shared" si="23"/>
        <v>0.98357133312161726</v>
      </c>
    </row>
    <row r="479" spans="1:11">
      <c r="A479" s="6">
        <v>0</v>
      </c>
      <c r="B479" s="6">
        <v>0.1</v>
      </c>
      <c r="C479" s="6">
        <v>1E-4</v>
      </c>
      <c r="D479" s="6">
        <v>2.4999999999999998E-12</v>
      </c>
      <c r="E479" s="6">
        <f t="shared" si="21"/>
        <v>0</v>
      </c>
      <c r="F479" s="6">
        <f t="shared" si="22"/>
        <v>0.4</v>
      </c>
      <c r="G479" s="6" t="s">
        <v>2</v>
      </c>
      <c r="H479" s="6" t="s">
        <v>107</v>
      </c>
      <c r="I479" s="6">
        <v>3.7898243734839702E-8</v>
      </c>
      <c r="J479" s="6">
        <v>3.8523552091635503E-8</v>
      </c>
      <c r="K479" s="6">
        <f t="shared" si="23"/>
        <v>0.9837681542110035</v>
      </c>
    </row>
    <row r="480" spans="1:11">
      <c r="A480" s="6">
        <v>0</v>
      </c>
      <c r="B480" s="6">
        <v>0.1</v>
      </c>
      <c r="C480" s="6">
        <v>1.0000000000000001E-5</v>
      </c>
      <c r="D480" s="6">
        <v>2.4999999999999998E-12</v>
      </c>
      <c r="E480" s="6">
        <f t="shared" si="21"/>
        <v>0</v>
      </c>
      <c r="F480" s="6">
        <f t="shared" si="22"/>
        <v>0.04</v>
      </c>
      <c r="G480" s="6" t="s">
        <v>2</v>
      </c>
      <c r="H480" s="6" t="s">
        <v>107</v>
      </c>
      <c r="I480" s="6">
        <v>2.0918679987671099E-8</v>
      </c>
      <c r="J480" s="6">
        <v>2.1266215380097402E-8</v>
      </c>
      <c r="K480" s="6">
        <f t="shared" si="23"/>
        <v>0.98365786360127083</v>
      </c>
    </row>
    <row r="481" spans="1:11">
      <c r="A481" s="6">
        <v>0</v>
      </c>
      <c r="B481" s="6">
        <v>0.1</v>
      </c>
      <c r="C481" s="6">
        <v>9.9999999999999995E-7</v>
      </c>
      <c r="D481" s="6">
        <v>2.4999999999999998E-12</v>
      </c>
      <c r="E481" s="6">
        <f t="shared" si="21"/>
        <v>0</v>
      </c>
      <c r="F481" s="6">
        <f t="shared" si="22"/>
        <v>4.0000000000000001E-3</v>
      </c>
      <c r="G481" s="6" t="s">
        <v>2</v>
      </c>
      <c r="H481" s="6" t="s">
        <v>107</v>
      </c>
      <c r="I481" s="6">
        <v>1.94939898480287E-8</v>
      </c>
      <c r="J481" s="6">
        <v>1.9820386178911899E-8</v>
      </c>
      <c r="K481" s="6">
        <f t="shared" si="23"/>
        <v>0.98353229205844273</v>
      </c>
    </row>
    <row r="482" spans="1:11">
      <c r="A482" s="6">
        <v>0</v>
      </c>
      <c r="B482" s="6">
        <v>0.1</v>
      </c>
      <c r="C482" s="6">
        <v>9.9999999999999995E-8</v>
      </c>
      <c r="D482" s="6">
        <v>2.4999999999999998E-12</v>
      </c>
      <c r="E482" s="6">
        <f t="shared" si="21"/>
        <v>0</v>
      </c>
      <c r="F482" s="6">
        <f t="shared" si="22"/>
        <v>3.9999999999999996E-4</v>
      </c>
      <c r="G482" s="6" t="s">
        <v>2</v>
      </c>
      <c r="H482" s="6" t="s">
        <v>107</v>
      </c>
      <c r="I482" s="6">
        <v>1.9355835579500001E-8</v>
      </c>
      <c r="J482" s="6">
        <v>1.9678605051396199E-8</v>
      </c>
      <c r="K482" s="6">
        <f t="shared" si="23"/>
        <v>0.98359794959789093</v>
      </c>
    </row>
    <row r="483" spans="1:11">
      <c r="A483" s="6">
        <v>0</v>
      </c>
      <c r="B483" s="6">
        <v>0.1</v>
      </c>
      <c r="C483" s="6">
        <v>1E-8</v>
      </c>
      <c r="D483" s="6">
        <v>2.4999999999999998E-12</v>
      </c>
      <c r="E483" s="6">
        <f t="shared" si="21"/>
        <v>0</v>
      </c>
      <c r="F483" s="6">
        <f t="shared" si="22"/>
        <v>4.0000000000000003E-5</v>
      </c>
      <c r="G483" s="6" t="s">
        <v>2</v>
      </c>
      <c r="H483" s="6" t="s">
        <v>107</v>
      </c>
      <c r="I483" s="6">
        <v>1.93426887592275E-8</v>
      </c>
      <c r="J483" s="6">
        <v>1.9664493194251699E-8</v>
      </c>
      <c r="K483" s="6">
        <f t="shared" si="23"/>
        <v>0.98363525406704766</v>
      </c>
    </row>
    <row r="484" spans="1:11">
      <c r="A484" s="6">
        <v>0</v>
      </c>
      <c r="B484" s="6">
        <v>0.1</v>
      </c>
      <c r="C484" s="6">
        <v>1E-4</v>
      </c>
      <c r="D484" s="6">
        <v>2.5000000000000001E-11</v>
      </c>
      <c r="E484" s="6">
        <f t="shared" si="21"/>
        <v>0</v>
      </c>
      <c r="F484" s="6">
        <f t="shared" si="22"/>
        <v>0.4</v>
      </c>
      <c r="G484" s="6" t="s">
        <v>2</v>
      </c>
      <c r="H484" s="6" t="s">
        <v>107</v>
      </c>
      <c r="I484" s="6">
        <v>3.8074152307112901E-8</v>
      </c>
      <c r="J484" s="6">
        <v>3.8608960763144001E-8</v>
      </c>
      <c r="K484" s="6">
        <f t="shared" si="23"/>
        <v>0.98614807429518725</v>
      </c>
    </row>
    <row r="485" spans="1:11">
      <c r="A485" s="6">
        <v>0</v>
      </c>
      <c r="B485" s="6">
        <v>0.1</v>
      </c>
      <c r="C485" s="6">
        <v>1.0000000000000001E-5</v>
      </c>
      <c r="D485" s="6">
        <v>2.5000000000000001E-11</v>
      </c>
      <c r="E485" s="6">
        <f t="shared" si="21"/>
        <v>0</v>
      </c>
      <c r="F485" s="6">
        <f t="shared" si="22"/>
        <v>0.04</v>
      </c>
      <c r="G485" s="6" t="s">
        <v>2</v>
      </c>
      <c r="H485" s="6" t="s">
        <v>107</v>
      </c>
      <c r="I485" s="6">
        <v>2.1018492578417701E-8</v>
      </c>
      <c r="J485" s="6">
        <v>2.1329169952566701E-8</v>
      </c>
      <c r="K485" s="6">
        <f t="shared" si="23"/>
        <v>0.98543415543877677</v>
      </c>
    </row>
    <row r="486" spans="1:11">
      <c r="A486" s="6">
        <v>0</v>
      </c>
      <c r="B486" s="6">
        <v>0.1</v>
      </c>
      <c r="C486" s="6">
        <v>9.9999999999999995E-7</v>
      </c>
      <c r="D486" s="6">
        <v>2.5000000000000001E-11</v>
      </c>
      <c r="E486" s="6">
        <f t="shared" si="21"/>
        <v>0</v>
      </c>
      <c r="F486" s="6">
        <f t="shared" si="22"/>
        <v>4.0000000000000001E-3</v>
      </c>
      <c r="G486" s="6" t="s">
        <v>2</v>
      </c>
      <c r="H486" s="6" t="s">
        <v>107</v>
      </c>
      <c r="I486" s="6">
        <v>1.9587967341657601E-8</v>
      </c>
      <c r="J486" s="6">
        <v>1.9881137499091101E-8</v>
      </c>
      <c r="K486" s="6">
        <f t="shared" si="23"/>
        <v>0.98525385393834219</v>
      </c>
    </row>
    <row r="487" spans="1:11">
      <c r="A487" s="6">
        <v>0</v>
      </c>
      <c r="B487" s="6">
        <v>0.1</v>
      </c>
      <c r="C487" s="6">
        <v>9.9999999999999995E-8</v>
      </c>
      <c r="D487" s="6">
        <v>2.5000000000000001E-11</v>
      </c>
      <c r="E487" s="6">
        <f t="shared" si="21"/>
        <v>0</v>
      </c>
      <c r="F487" s="6">
        <f t="shared" si="22"/>
        <v>3.9999999999999996E-4</v>
      </c>
      <c r="G487" s="6" t="s">
        <v>2</v>
      </c>
      <c r="H487" s="6" t="s">
        <v>107</v>
      </c>
      <c r="I487" s="6">
        <v>1.9446514959817501E-8</v>
      </c>
      <c r="J487" s="6">
        <v>1.9739165590888399E-8</v>
      </c>
      <c r="K487" s="6">
        <f t="shared" si="23"/>
        <v>0.98517411337761984</v>
      </c>
    </row>
    <row r="488" spans="1:11">
      <c r="A488" s="6">
        <v>0</v>
      </c>
      <c r="B488" s="6">
        <v>0.1</v>
      </c>
      <c r="C488" s="6">
        <v>1E-8</v>
      </c>
      <c r="D488" s="6">
        <v>2.5000000000000001E-11</v>
      </c>
      <c r="E488" s="6">
        <f t="shared" si="21"/>
        <v>0</v>
      </c>
      <c r="F488" s="6">
        <f t="shared" si="22"/>
        <v>4.0000000000000003E-5</v>
      </c>
      <c r="G488" s="6" t="s">
        <v>2</v>
      </c>
      <c r="H488" s="6" t="s">
        <v>107</v>
      </c>
      <c r="I488" s="6">
        <v>1.9433440880456001E-8</v>
      </c>
      <c r="J488" s="6">
        <v>1.9724992568745501E-8</v>
      </c>
      <c r="K488" s="6">
        <f t="shared" si="23"/>
        <v>0.98521917373234058</v>
      </c>
    </row>
    <row r="489" spans="1:11">
      <c r="A489" s="6">
        <v>0</v>
      </c>
      <c r="B489" s="6">
        <v>0.1</v>
      </c>
      <c r="C489" s="6">
        <v>1E-4</v>
      </c>
      <c r="D489" s="6">
        <v>2.5000000000000002E-10</v>
      </c>
      <c r="E489" s="6">
        <f t="shared" si="21"/>
        <v>0</v>
      </c>
      <c r="F489" s="6">
        <f t="shared" si="22"/>
        <v>0.4</v>
      </c>
      <c r="G489" s="6" t="s">
        <v>2</v>
      </c>
      <c r="H489" s="6" t="s">
        <v>107</v>
      </c>
      <c r="I489" s="6">
        <v>3.85248971616326E-8</v>
      </c>
      <c r="J489" s="6">
        <v>3.88906178672854E-8</v>
      </c>
      <c r="K489" s="6">
        <f t="shared" si="23"/>
        <v>0.99059617137221045</v>
      </c>
    </row>
    <row r="490" spans="1:11">
      <c r="A490" s="6">
        <v>0</v>
      </c>
      <c r="B490" s="6">
        <v>0.1</v>
      </c>
      <c r="C490" s="6">
        <v>1.0000000000000001E-5</v>
      </c>
      <c r="D490" s="6">
        <v>2.5000000000000002E-10</v>
      </c>
      <c r="E490" s="6">
        <f t="shared" si="21"/>
        <v>0</v>
      </c>
      <c r="F490" s="6">
        <f t="shared" si="22"/>
        <v>0.04</v>
      </c>
      <c r="G490" s="6" t="s">
        <v>2</v>
      </c>
      <c r="H490" s="6" t="s">
        <v>107</v>
      </c>
      <c r="I490" s="6">
        <v>2.1262648453112E-8</v>
      </c>
      <c r="J490" s="6">
        <v>2.1535547795148599E-8</v>
      </c>
      <c r="K490" s="6">
        <f t="shared" si="23"/>
        <v>0.98732795911984761</v>
      </c>
    </row>
    <row r="491" spans="1:11">
      <c r="A491" s="6">
        <v>0</v>
      </c>
      <c r="B491" s="6">
        <v>0.1</v>
      </c>
      <c r="C491" s="6">
        <v>9.9999999999999995E-7</v>
      </c>
      <c r="D491" s="6">
        <v>2.5000000000000002E-10</v>
      </c>
      <c r="E491" s="6">
        <f t="shared" si="21"/>
        <v>0</v>
      </c>
      <c r="F491" s="6">
        <f t="shared" si="22"/>
        <v>4.0000000000000001E-3</v>
      </c>
      <c r="G491" s="6" t="s">
        <v>2</v>
      </c>
      <c r="H491" s="6" t="s">
        <v>107</v>
      </c>
      <c r="I491" s="6">
        <v>1.98165807362783E-8</v>
      </c>
      <c r="J491" s="6">
        <v>2.00806166015362E-8</v>
      </c>
      <c r="K491" s="6">
        <f t="shared" si="23"/>
        <v>0.98685120728624931</v>
      </c>
    </row>
    <row r="492" spans="1:11">
      <c r="A492" s="6">
        <v>0</v>
      </c>
      <c r="B492" s="6">
        <v>0.1</v>
      </c>
      <c r="C492" s="6">
        <v>9.9999999999999995E-8</v>
      </c>
      <c r="D492" s="6">
        <v>2.5000000000000002E-10</v>
      </c>
      <c r="E492" s="6">
        <f t="shared" si="21"/>
        <v>0</v>
      </c>
      <c r="F492" s="6">
        <f t="shared" si="22"/>
        <v>3.9999999999999996E-4</v>
      </c>
      <c r="G492" s="6" t="s">
        <v>2</v>
      </c>
      <c r="H492" s="6" t="s">
        <v>107</v>
      </c>
      <c r="I492" s="6">
        <v>1.9674843171433201E-8</v>
      </c>
      <c r="J492" s="6">
        <v>1.99379311034635E-8</v>
      </c>
      <c r="K492" s="6">
        <f t="shared" si="23"/>
        <v>0.98680465236512938</v>
      </c>
    </row>
    <row r="493" spans="1:11">
      <c r="A493" s="6">
        <v>0</v>
      </c>
      <c r="B493" s="6">
        <v>0.1</v>
      </c>
      <c r="C493" s="6">
        <v>1E-8</v>
      </c>
      <c r="D493" s="6">
        <v>2.5000000000000002E-10</v>
      </c>
      <c r="E493" s="6">
        <f t="shared" si="21"/>
        <v>0</v>
      </c>
      <c r="F493" s="6">
        <f t="shared" si="22"/>
        <v>4.0000000000000003E-5</v>
      </c>
      <c r="G493" s="6" t="s">
        <v>2</v>
      </c>
      <c r="H493" s="6" t="s">
        <v>107</v>
      </c>
      <c r="I493" s="6">
        <v>1.96606759314347E-8</v>
      </c>
      <c r="J493" s="6">
        <v>1.9923531805365299E-8</v>
      </c>
      <c r="K493" s="6">
        <f t="shared" si="23"/>
        <v>0.98680676315331739</v>
      </c>
    </row>
    <row r="494" spans="1:11">
      <c r="A494" s="6">
        <v>0</v>
      </c>
      <c r="B494" s="6">
        <v>0.1</v>
      </c>
      <c r="C494" s="6">
        <v>1E-4</v>
      </c>
      <c r="D494" s="6">
        <v>2.5000000000000001E-9</v>
      </c>
      <c r="E494" s="6">
        <f t="shared" si="21"/>
        <v>0</v>
      </c>
      <c r="F494" s="6">
        <f t="shared" si="22"/>
        <v>0.4</v>
      </c>
      <c r="G494" s="6" t="s">
        <v>2</v>
      </c>
      <c r="H494" s="6" t="s">
        <v>107</v>
      </c>
      <c r="I494" s="6">
        <v>3.8691533318566001E-8</v>
      </c>
      <c r="J494" s="6">
        <v>3.9907911978755197E-8</v>
      </c>
      <c r="K494" s="6">
        <f t="shared" si="23"/>
        <v>0.96952036325937752</v>
      </c>
    </row>
    <row r="495" spans="1:11">
      <c r="A495" s="6">
        <v>0</v>
      </c>
      <c r="B495" s="6">
        <v>0.1</v>
      </c>
      <c r="C495" s="6">
        <v>1.0000000000000001E-5</v>
      </c>
      <c r="D495" s="6">
        <v>2.5000000000000001E-9</v>
      </c>
      <c r="E495" s="6">
        <f t="shared" si="21"/>
        <v>0</v>
      </c>
      <c r="F495" s="6">
        <f t="shared" si="22"/>
        <v>0.04</v>
      </c>
      <c r="G495" s="6" t="s">
        <v>2</v>
      </c>
      <c r="H495" s="6" t="s">
        <v>107</v>
      </c>
      <c r="I495" s="6">
        <v>2.1374719114036401E-8</v>
      </c>
      <c r="J495" s="6">
        <v>2.22849853552587E-8</v>
      </c>
      <c r="K495" s="6">
        <f t="shared" si="23"/>
        <v>0.95915338391696547</v>
      </c>
    </row>
    <row r="496" spans="1:11">
      <c r="A496" s="6">
        <v>0</v>
      </c>
      <c r="B496" s="6">
        <v>0.1</v>
      </c>
      <c r="C496" s="6">
        <v>9.9999999999999995E-7</v>
      </c>
      <c r="D496" s="6">
        <v>2.5000000000000001E-9</v>
      </c>
      <c r="E496" s="6">
        <f t="shared" si="21"/>
        <v>0</v>
      </c>
      <c r="F496" s="6">
        <f t="shared" si="22"/>
        <v>4.0000000000000001E-3</v>
      </c>
      <c r="G496" s="6" t="s">
        <v>2</v>
      </c>
      <c r="H496" s="6" t="s">
        <v>107</v>
      </c>
      <c r="I496" s="6">
        <v>1.9922502449272898E-8</v>
      </c>
      <c r="J496" s="6">
        <v>2.0803397920631701E-8</v>
      </c>
      <c r="K496" s="6">
        <f t="shared" si="23"/>
        <v>0.957656173538594</v>
      </c>
    </row>
    <row r="497" spans="1:11">
      <c r="A497" s="6">
        <v>0</v>
      </c>
      <c r="B497" s="6">
        <v>0.1</v>
      </c>
      <c r="C497" s="6">
        <v>9.9999999999999995E-8</v>
      </c>
      <c r="D497" s="6">
        <v>2.5000000000000001E-9</v>
      </c>
      <c r="E497" s="6">
        <f t="shared" ref="E497:E553" si="24">A497*2*0.00025/D497</f>
        <v>0</v>
      </c>
      <c r="F497" s="6">
        <f t="shared" si="22"/>
        <v>3.9999999999999996E-4</v>
      </c>
      <c r="G497" s="6" t="s">
        <v>2</v>
      </c>
      <c r="H497" s="6" t="s">
        <v>107</v>
      </c>
      <c r="I497" s="6">
        <v>1.97813861930818E-8</v>
      </c>
      <c r="J497" s="6">
        <v>2.0659993058371699E-8</v>
      </c>
      <c r="K497" s="6">
        <f t="shared" si="23"/>
        <v>0.95747303192176647</v>
      </c>
    </row>
    <row r="498" spans="1:11">
      <c r="A498" s="6">
        <v>0</v>
      </c>
      <c r="B498" s="6">
        <v>0.1</v>
      </c>
      <c r="C498" s="6">
        <v>1E-8</v>
      </c>
      <c r="D498" s="6">
        <v>2.5000000000000001E-9</v>
      </c>
      <c r="E498" s="6">
        <f t="shared" si="24"/>
        <v>0</v>
      </c>
      <c r="F498" s="6">
        <f t="shared" si="22"/>
        <v>4.0000000000000003E-5</v>
      </c>
      <c r="G498" s="6" t="s">
        <v>2</v>
      </c>
      <c r="H498" s="6" t="s">
        <v>107</v>
      </c>
      <c r="I498" s="6">
        <v>1.9767288078091902E-8</v>
      </c>
      <c r="J498" s="6">
        <v>2.0643453139010101E-8</v>
      </c>
      <c r="K498" s="6">
        <f t="shared" si="23"/>
        <v>0.95755724320838054</v>
      </c>
    </row>
    <row r="499" spans="1:11">
      <c r="A499" s="6">
        <v>0</v>
      </c>
      <c r="B499" s="6">
        <v>0.1</v>
      </c>
      <c r="C499" s="6">
        <v>1E-4</v>
      </c>
      <c r="D499" s="6">
        <v>2.4999999999999999E-8</v>
      </c>
      <c r="E499" s="6">
        <f t="shared" si="24"/>
        <v>0</v>
      </c>
      <c r="F499" s="6">
        <f t="shared" si="22"/>
        <v>0.4</v>
      </c>
      <c r="G499" s="6" t="s">
        <v>2</v>
      </c>
      <c r="H499" s="6" t="s">
        <v>107</v>
      </c>
      <c r="I499" s="6">
        <v>3.9456932087564498E-8</v>
      </c>
      <c r="J499" s="6">
        <v>4.2850848716775098E-8</v>
      </c>
      <c r="K499" s="6">
        <f t="shared" si="23"/>
        <v>0.92079697997015486</v>
      </c>
    </row>
    <row r="500" spans="1:11">
      <c r="A500" s="6">
        <v>0</v>
      </c>
      <c r="B500" s="6">
        <v>0.1</v>
      </c>
      <c r="C500" s="6">
        <v>1.0000000000000001E-5</v>
      </c>
      <c r="D500" s="6">
        <v>2.4999999999999999E-8</v>
      </c>
      <c r="E500" s="6">
        <f t="shared" si="24"/>
        <v>0</v>
      </c>
      <c r="F500" s="6">
        <f t="shared" si="22"/>
        <v>0.04</v>
      </c>
      <c r="G500" s="6" t="s">
        <v>2</v>
      </c>
      <c r="H500" s="6" t="s">
        <v>107</v>
      </c>
      <c r="I500" s="6">
        <v>2.1890774207842402E-8</v>
      </c>
      <c r="J500" s="6">
        <v>2.4454290104590201E-8</v>
      </c>
      <c r="K500" s="6">
        <f t="shared" si="23"/>
        <v>0.89517111779635694</v>
      </c>
    </row>
    <row r="501" spans="1:11">
      <c r="A501" s="6">
        <v>0</v>
      </c>
      <c r="B501" s="6">
        <v>0.1</v>
      </c>
      <c r="C501" s="6">
        <v>9.9999999999999995E-7</v>
      </c>
      <c r="D501" s="6">
        <v>2.4999999999999999E-8</v>
      </c>
      <c r="E501" s="6">
        <f t="shared" si="24"/>
        <v>0</v>
      </c>
      <c r="F501" s="6">
        <f t="shared" si="22"/>
        <v>4.0000000000000001E-3</v>
      </c>
      <c r="G501" s="6" t="s">
        <v>2</v>
      </c>
      <c r="H501" s="6" t="s">
        <v>107</v>
      </c>
      <c r="I501" s="6">
        <v>2.0416055878960101E-8</v>
      </c>
      <c r="J501" s="6">
        <v>2.2888675934111501E-8</v>
      </c>
      <c r="K501" s="6">
        <f t="shared" si="23"/>
        <v>0.89197190513469593</v>
      </c>
    </row>
    <row r="502" spans="1:11">
      <c r="A502" s="6">
        <v>0</v>
      </c>
      <c r="B502" s="6">
        <v>0.1</v>
      </c>
      <c r="C502" s="6">
        <v>9.9999999999999995E-8</v>
      </c>
      <c r="D502" s="6">
        <v>2.4999999999999999E-8</v>
      </c>
      <c r="E502" s="6">
        <f t="shared" si="24"/>
        <v>0</v>
      </c>
      <c r="F502" s="6">
        <f t="shared" si="22"/>
        <v>3.9999999999999996E-4</v>
      </c>
      <c r="G502" s="6" t="s">
        <v>2</v>
      </c>
      <c r="H502" s="6" t="s">
        <v>107</v>
      </c>
      <c r="I502" s="6">
        <v>2.0271610860242601E-8</v>
      </c>
      <c r="J502" s="6">
        <v>2.27404982505411E-8</v>
      </c>
      <c r="K502" s="6">
        <f t="shared" si="23"/>
        <v>0.89143213296833756</v>
      </c>
    </row>
    <row r="503" spans="1:11">
      <c r="A503" s="6">
        <v>0</v>
      </c>
      <c r="B503" s="6">
        <v>0.1</v>
      </c>
      <c r="C503" s="6">
        <v>1E-8</v>
      </c>
      <c r="D503" s="6">
        <v>2.4999999999999999E-8</v>
      </c>
      <c r="E503" s="6">
        <f t="shared" si="24"/>
        <v>0</v>
      </c>
      <c r="F503" s="6">
        <f t="shared" si="22"/>
        <v>4.0000000000000003E-5</v>
      </c>
      <c r="G503" s="6" t="s">
        <v>2</v>
      </c>
      <c r="H503" s="6" t="s">
        <v>107</v>
      </c>
      <c r="I503" s="6">
        <v>2.02565509646163E-8</v>
      </c>
      <c r="J503" s="6">
        <v>2.2724491508318401E-8</v>
      </c>
      <c r="K503" s="6">
        <f t="shared" si="23"/>
        <v>0.89139732597322585</v>
      </c>
    </row>
    <row r="504" spans="1:11">
      <c r="A504" s="6">
        <v>0</v>
      </c>
      <c r="B504" s="6">
        <v>1</v>
      </c>
      <c r="C504" s="6">
        <v>1E-4</v>
      </c>
      <c r="D504" s="6">
        <v>2.4999999999999999E-17</v>
      </c>
      <c r="E504" s="6">
        <f t="shared" si="24"/>
        <v>0</v>
      </c>
      <c r="F504" s="6">
        <f t="shared" si="22"/>
        <v>0.4</v>
      </c>
      <c r="G504" s="6" t="s">
        <v>2</v>
      </c>
      <c r="H504" s="6" t="s">
        <v>107</v>
      </c>
      <c r="I504" s="6">
        <v>3.7857374278429603E-7</v>
      </c>
      <c r="J504" s="6">
        <v>3.8485538389009399E-7</v>
      </c>
      <c r="K504" s="6">
        <f t="shared" si="23"/>
        <v>0.9836779180732681</v>
      </c>
    </row>
    <row r="505" spans="1:11">
      <c r="A505" s="6">
        <v>0</v>
      </c>
      <c r="B505" s="6">
        <v>1</v>
      </c>
      <c r="C505" s="6">
        <v>1.0000000000000001E-5</v>
      </c>
      <c r="D505" s="6">
        <v>2.4999999999999999E-17</v>
      </c>
      <c r="E505" s="6">
        <f t="shared" si="24"/>
        <v>0</v>
      </c>
      <c r="F505" s="6">
        <f t="shared" si="22"/>
        <v>0.04</v>
      </c>
      <c r="G505" s="6" t="s">
        <v>2</v>
      </c>
      <c r="H505" s="6" t="s">
        <v>107</v>
      </c>
      <c r="I505" s="6">
        <v>2.08912830374346E-7</v>
      </c>
      <c r="J505" s="6">
        <v>2.1237929984758399E-7</v>
      </c>
      <c r="K505" s="6">
        <f t="shared" si="23"/>
        <v>0.98367793153228333</v>
      </c>
    </row>
    <row r="506" spans="1:11">
      <c r="A506" s="6">
        <v>0</v>
      </c>
      <c r="B506" s="6">
        <v>1</v>
      </c>
      <c r="C506" s="6">
        <v>9.9999999999999995E-7</v>
      </c>
      <c r="D506" s="6">
        <v>2.4999999999999999E-17</v>
      </c>
      <c r="E506" s="6">
        <f t="shared" si="24"/>
        <v>0</v>
      </c>
      <c r="F506" s="6">
        <f t="shared" si="22"/>
        <v>4.0000000000000001E-3</v>
      </c>
      <c r="G506" s="6" t="s">
        <v>2</v>
      </c>
      <c r="H506" s="6" t="s">
        <v>107</v>
      </c>
      <c r="I506" s="6">
        <v>1.94700135116765E-7</v>
      </c>
      <c r="J506" s="6">
        <v>1.9793084940583099E-7</v>
      </c>
      <c r="K506" s="6">
        <f t="shared" si="23"/>
        <v>0.98367756062905665</v>
      </c>
    </row>
    <row r="507" spans="1:11">
      <c r="A507" s="6">
        <v>0</v>
      </c>
      <c r="B507" s="6">
        <v>1</v>
      </c>
      <c r="C507" s="6">
        <v>9.9999999999999995E-8</v>
      </c>
      <c r="D507" s="6">
        <v>2.4999999999999999E-17</v>
      </c>
      <c r="E507" s="6">
        <f t="shared" si="24"/>
        <v>0</v>
      </c>
      <c r="F507" s="6">
        <f t="shared" si="22"/>
        <v>3.9999999999999996E-4</v>
      </c>
      <c r="G507" s="6" t="s">
        <v>2</v>
      </c>
      <c r="H507" s="6" t="s">
        <v>107</v>
      </c>
      <c r="I507" s="6">
        <v>1.93306379901927E-7</v>
      </c>
      <c r="J507" s="6">
        <v>1.9651399678198301E-7</v>
      </c>
      <c r="K507" s="6">
        <f t="shared" si="23"/>
        <v>0.98367741263939279</v>
      </c>
    </row>
    <row r="508" spans="1:11">
      <c r="A508" s="6">
        <v>0</v>
      </c>
      <c r="B508" s="6">
        <v>1</v>
      </c>
      <c r="C508" s="6">
        <v>1E-8</v>
      </c>
      <c r="D508" s="6">
        <v>2.4999999999999999E-17</v>
      </c>
      <c r="E508" s="6">
        <f t="shared" si="24"/>
        <v>0</v>
      </c>
      <c r="F508" s="6">
        <f t="shared" si="22"/>
        <v>4.0000000000000003E-5</v>
      </c>
      <c r="G508" s="6" t="s">
        <v>2</v>
      </c>
      <c r="H508" s="6" t="s">
        <v>107</v>
      </c>
      <c r="I508" s="6">
        <v>1.9316728031310899E-7</v>
      </c>
      <c r="J508" s="6">
        <v>1.96372591577179E-7</v>
      </c>
      <c r="K508" s="6">
        <f t="shared" si="23"/>
        <v>0.98367739999596504</v>
      </c>
    </row>
    <row r="509" spans="1:11">
      <c r="A509" s="6">
        <v>0</v>
      </c>
      <c r="B509" s="6">
        <v>1</v>
      </c>
      <c r="C509" s="6">
        <v>1E-4</v>
      </c>
      <c r="D509" s="6">
        <v>2.5000000000000002E-16</v>
      </c>
      <c r="E509" s="6">
        <f t="shared" si="24"/>
        <v>0</v>
      </c>
      <c r="F509" s="6">
        <f t="shared" si="22"/>
        <v>0.4</v>
      </c>
      <c r="G509" s="6" t="s">
        <v>2</v>
      </c>
      <c r="H509" s="6" t="s">
        <v>107</v>
      </c>
      <c r="I509" s="6">
        <v>3.8468070555488E-7</v>
      </c>
      <c r="J509" s="6">
        <v>3.8485561380805301E-7</v>
      </c>
      <c r="K509" s="6">
        <f t="shared" si="23"/>
        <v>0.99954552240659211</v>
      </c>
    </row>
    <row r="510" spans="1:11">
      <c r="A510" s="6">
        <v>0</v>
      </c>
      <c r="B510" s="6">
        <v>1</v>
      </c>
      <c r="C510" s="6">
        <v>1.0000000000000001E-5</v>
      </c>
      <c r="D510" s="6">
        <v>2.5000000000000002E-16</v>
      </c>
      <c r="E510" s="6">
        <f t="shared" si="24"/>
        <v>0</v>
      </c>
      <c r="F510" s="6">
        <f t="shared" si="22"/>
        <v>0.04</v>
      </c>
      <c r="G510" s="6" t="s">
        <v>2</v>
      </c>
      <c r="H510" s="6" t="s">
        <v>107</v>
      </c>
      <c r="I510" s="6">
        <v>2.1228285635639801E-7</v>
      </c>
      <c r="J510" s="6">
        <v>2.1237946758721099E-7</v>
      </c>
      <c r="K510" s="6">
        <f t="shared" si="23"/>
        <v>0.99954510088988091</v>
      </c>
    </row>
    <row r="511" spans="1:11">
      <c r="A511" s="6">
        <v>0</v>
      </c>
      <c r="B511" s="6">
        <v>1</v>
      </c>
      <c r="C511" s="6">
        <v>9.9999999999999995E-7</v>
      </c>
      <c r="D511" s="6">
        <v>2.5000000000000002E-16</v>
      </c>
      <c r="E511" s="6">
        <f t="shared" si="24"/>
        <v>0</v>
      </c>
      <c r="F511" s="6">
        <f t="shared" si="22"/>
        <v>4.0000000000000001E-3</v>
      </c>
      <c r="G511" s="6" t="s">
        <v>2</v>
      </c>
      <c r="H511" s="6" t="s">
        <v>107</v>
      </c>
      <c r="I511" s="6">
        <v>1.97840962667192E-7</v>
      </c>
      <c r="J511" s="6">
        <v>1.97931012569338E-7</v>
      </c>
      <c r="K511" s="6">
        <f t="shared" si="23"/>
        <v>0.99954504399802202</v>
      </c>
    </row>
    <row r="512" spans="1:11">
      <c r="A512" s="6">
        <v>0</v>
      </c>
      <c r="B512" s="6">
        <v>1</v>
      </c>
      <c r="C512" s="6">
        <v>9.9999999999999995E-8</v>
      </c>
      <c r="D512" s="6">
        <v>2.5000000000000002E-16</v>
      </c>
      <c r="E512" s="6">
        <f t="shared" si="24"/>
        <v>0</v>
      </c>
      <c r="F512" s="6">
        <f t="shared" si="22"/>
        <v>3.9999999999999996E-4</v>
      </c>
      <c r="G512" s="6" t="s">
        <v>2</v>
      </c>
      <c r="H512" s="6" t="s">
        <v>107</v>
      </c>
      <c r="I512" s="6">
        <v>1.9642475237074401E-7</v>
      </c>
      <c r="J512" s="6">
        <v>1.9651415841077101E-7</v>
      </c>
      <c r="K512" s="6">
        <f t="shared" si="23"/>
        <v>0.99954504021109702</v>
      </c>
    </row>
    <row r="513" spans="1:11">
      <c r="A513" s="6">
        <v>0</v>
      </c>
      <c r="B513" s="6">
        <v>1</v>
      </c>
      <c r="C513" s="6">
        <v>1E-8</v>
      </c>
      <c r="D513" s="6">
        <v>2.5000000000000002E-16</v>
      </c>
      <c r="E513" s="6">
        <f t="shared" si="24"/>
        <v>0</v>
      </c>
      <c r="F513" s="6">
        <f t="shared" si="22"/>
        <v>4.0000000000000003E-5</v>
      </c>
      <c r="G513" s="6" t="s">
        <v>2</v>
      </c>
      <c r="H513" s="6" t="s">
        <v>107</v>
      </c>
      <c r="I513" s="6">
        <v>1.96283410969707E-7</v>
      </c>
      <c r="J513" s="6">
        <v>1.9637275285749601E-7</v>
      </c>
      <c r="K513" s="6">
        <f t="shared" si="23"/>
        <v>0.99954503928631155</v>
      </c>
    </row>
    <row r="514" spans="1:11">
      <c r="A514" s="6">
        <v>0</v>
      </c>
      <c r="B514" s="6">
        <v>1</v>
      </c>
      <c r="C514" s="6">
        <v>1E-4</v>
      </c>
      <c r="D514" s="6">
        <v>2.5E-15</v>
      </c>
      <c r="E514" s="6">
        <f t="shared" si="24"/>
        <v>0</v>
      </c>
      <c r="F514" s="6">
        <f t="shared" si="22"/>
        <v>0.4</v>
      </c>
      <c r="G514" s="6" t="s">
        <v>2</v>
      </c>
      <c r="H514" s="6" t="s">
        <v>107</v>
      </c>
      <c r="I514" s="6">
        <v>3.8482442845397101E-7</v>
      </c>
      <c r="J514" s="6">
        <v>3.8485684293086703E-7</v>
      </c>
      <c r="K514" s="6">
        <f t="shared" si="23"/>
        <v>0.99991577523567166</v>
      </c>
    </row>
    <row r="515" spans="1:11">
      <c r="A515" s="6">
        <v>0</v>
      </c>
      <c r="B515" s="6">
        <v>1</v>
      </c>
      <c r="C515" s="6">
        <v>1.0000000000000001E-5</v>
      </c>
      <c r="D515" s="6">
        <v>2.5E-15</v>
      </c>
      <c r="E515" s="6">
        <f t="shared" si="24"/>
        <v>0</v>
      </c>
      <c r="F515" s="6">
        <f t="shared" si="22"/>
        <v>0.04</v>
      </c>
      <c r="G515" s="6" t="s">
        <v>2</v>
      </c>
      <c r="H515" s="6" t="s">
        <v>107</v>
      </c>
      <c r="I515" s="6">
        <v>2.12362171514956E-7</v>
      </c>
      <c r="J515" s="6">
        <v>2.1238037775948801E-7</v>
      </c>
      <c r="K515" s="6">
        <f t="shared" si="23"/>
        <v>0.99991427529829224</v>
      </c>
    </row>
    <row r="516" spans="1:11">
      <c r="A516" s="6">
        <v>0</v>
      </c>
      <c r="B516" s="6">
        <v>1</v>
      </c>
      <c r="C516" s="6">
        <v>9.9999999999999995E-7</v>
      </c>
      <c r="D516" s="6">
        <v>2.5E-15</v>
      </c>
      <c r="E516" s="6">
        <f t="shared" si="24"/>
        <v>0</v>
      </c>
      <c r="F516" s="6">
        <f t="shared" ref="F516:F553" si="25">C516/(0.00025)</f>
        <v>4.0000000000000001E-3</v>
      </c>
      <c r="G516" s="6" t="s">
        <v>2</v>
      </c>
      <c r="H516" s="6" t="s">
        <v>107</v>
      </c>
      <c r="I516" s="6">
        <v>1.9791487929635599E-7</v>
      </c>
      <c r="J516" s="6">
        <v>1.9793188937902699E-7</v>
      </c>
      <c r="K516" s="6">
        <f t="shared" ref="K516:K553" si="26">I516/J516</f>
        <v>0.99991406092911872</v>
      </c>
    </row>
    <row r="517" spans="1:11">
      <c r="A517" s="6">
        <v>0</v>
      </c>
      <c r="B517" s="6">
        <v>1</v>
      </c>
      <c r="C517" s="6">
        <v>9.9999999999999995E-8</v>
      </c>
      <c r="D517" s="6">
        <v>2.5E-15</v>
      </c>
      <c r="E517" s="6">
        <f t="shared" si="24"/>
        <v>0</v>
      </c>
      <c r="F517" s="6">
        <f t="shared" si="25"/>
        <v>3.9999999999999996E-4</v>
      </c>
      <c r="G517" s="6" t="s">
        <v>2</v>
      </c>
      <c r="H517" s="6" t="s">
        <v>107</v>
      </c>
      <c r="I517" s="6">
        <v>1.9649814151151401E-7</v>
      </c>
      <c r="J517" s="6">
        <v>1.96515033119878E-7</v>
      </c>
      <c r="K517" s="6">
        <f t="shared" si="26"/>
        <v>0.99991404419246799</v>
      </c>
    </row>
    <row r="518" spans="1:11">
      <c r="A518" s="6">
        <v>0</v>
      </c>
      <c r="B518" s="6">
        <v>1</v>
      </c>
      <c r="C518" s="6">
        <v>1E-8</v>
      </c>
      <c r="D518" s="6">
        <v>2.5E-15</v>
      </c>
      <c r="E518" s="6">
        <f t="shared" si="24"/>
        <v>0</v>
      </c>
      <c r="F518" s="6">
        <f t="shared" si="25"/>
        <v>4.0000000000000003E-5</v>
      </c>
      <c r="G518" s="6" t="s">
        <v>2</v>
      </c>
      <c r="H518" s="6" t="s">
        <v>107</v>
      </c>
      <c r="I518" s="6">
        <v>1.9635674726749499E-7</v>
      </c>
      <c r="J518" s="6">
        <v>1.9637362719355701E-7</v>
      </c>
      <c r="K518" s="6">
        <f t="shared" si="26"/>
        <v>0.99991404178706045</v>
      </c>
    </row>
    <row r="519" spans="1:11">
      <c r="A519" s="6">
        <v>0</v>
      </c>
      <c r="B519" s="6">
        <v>1</v>
      </c>
      <c r="C519" s="6">
        <v>1E-4</v>
      </c>
      <c r="D519" s="6">
        <v>2.5000000000000001E-14</v>
      </c>
      <c r="E519" s="6">
        <f t="shared" si="24"/>
        <v>0</v>
      </c>
      <c r="F519" s="6">
        <f t="shared" si="25"/>
        <v>0.4</v>
      </c>
      <c r="G519" s="6" t="s">
        <v>2</v>
      </c>
      <c r="H519" s="6" t="s">
        <v>107</v>
      </c>
      <c r="I519" s="6">
        <v>3.8383419801685399E-7</v>
      </c>
      <c r="J519" s="6">
        <v>3.8486362874417202E-7</v>
      </c>
      <c r="K519" s="6">
        <f t="shared" si="26"/>
        <v>0.9973252065135978</v>
      </c>
    </row>
    <row r="520" spans="1:11">
      <c r="A520" s="6">
        <v>0</v>
      </c>
      <c r="B520" s="6">
        <v>1</v>
      </c>
      <c r="C520" s="6">
        <v>1.0000000000000001E-5</v>
      </c>
      <c r="D520" s="6">
        <v>2.5000000000000001E-14</v>
      </c>
      <c r="E520" s="6">
        <f t="shared" si="24"/>
        <v>0</v>
      </c>
      <c r="F520" s="6">
        <f t="shared" si="25"/>
        <v>0.04</v>
      </c>
      <c r="G520" s="6" t="s">
        <v>2</v>
      </c>
      <c r="H520" s="6" t="s">
        <v>107</v>
      </c>
      <c r="I520" s="6">
        <v>2.1181578194363401E-7</v>
      </c>
      <c r="J520" s="6">
        <v>2.1238541774565399E-7</v>
      </c>
      <c r="K520" s="6">
        <f t="shared" si="26"/>
        <v>0.99731791472283582</v>
      </c>
    </row>
    <row r="521" spans="1:11">
      <c r="A521" s="6">
        <v>0</v>
      </c>
      <c r="B521" s="6">
        <v>1</v>
      </c>
      <c r="C521" s="6">
        <v>9.9999999999999995E-7</v>
      </c>
      <c r="D521" s="6">
        <v>2.5000000000000001E-14</v>
      </c>
      <c r="E521" s="6">
        <f t="shared" si="24"/>
        <v>0</v>
      </c>
      <c r="F521" s="6">
        <f t="shared" si="25"/>
        <v>4.0000000000000001E-3</v>
      </c>
      <c r="G521" s="6" t="s">
        <v>2</v>
      </c>
      <c r="H521" s="6" t="s">
        <v>107</v>
      </c>
      <c r="I521" s="6">
        <v>1.9740566079877099E-7</v>
      </c>
      <c r="J521" s="6">
        <v>1.9793675972863601E-7</v>
      </c>
      <c r="K521" s="6">
        <f t="shared" si="26"/>
        <v>0.99731682517894538</v>
      </c>
    </row>
    <row r="522" spans="1:11">
      <c r="A522" s="6">
        <v>0</v>
      </c>
      <c r="B522" s="6">
        <v>1</v>
      </c>
      <c r="C522" s="6">
        <v>9.9999999999999995E-8</v>
      </c>
      <c r="D522" s="6">
        <v>2.5000000000000001E-14</v>
      </c>
      <c r="E522" s="6">
        <f t="shared" si="24"/>
        <v>0</v>
      </c>
      <c r="F522" s="6">
        <f t="shared" si="25"/>
        <v>3.9999999999999996E-4</v>
      </c>
      <c r="G522" s="6" t="s">
        <v>2</v>
      </c>
      <c r="H522" s="6" t="s">
        <v>107</v>
      </c>
      <c r="I522" s="6">
        <v>1.9599259520418199E-7</v>
      </c>
      <c r="J522" s="6">
        <v>1.96519881779053E-7</v>
      </c>
      <c r="K522" s="6">
        <f t="shared" si="26"/>
        <v>0.99731687923838752</v>
      </c>
    </row>
    <row r="523" spans="1:11">
      <c r="A523" s="6">
        <v>0</v>
      </c>
      <c r="B523" s="6">
        <v>1</v>
      </c>
      <c r="C523" s="6">
        <v>1E-8</v>
      </c>
      <c r="D523" s="6">
        <v>2.5000000000000001E-14</v>
      </c>
      <c r="E523" s="6">
        <f t="shared" si="24"/>
        <v>0</v>
      </c>
      <c r="F523" s="6">
        <f t="shared" si="25"/>
        <v>4.0000000000000003E-5</v>
      </c>
      <c r="G523" s="6" t="s">
        <v>2</v>
      </c>
      <c r="H523" s="6" t="s">
        <v>107</v>
      </c>
      <c r="I523" s="6">
        <v>1.9585156736612601E-7</v>
      </c>
      <c r="J523" s="6">
        <v>1.9637847446932699E-7</v>
      </c>
      <c r="K523" s="6">
        <f t="shared" si="26"/>
        <v>0.99731687953771486</v>
      </c>
    </row>
    <row r="524" spans="1:11">
      <c r="A524" s="6">
        <v>0</v>
      </c>
      <c r="B524" s="6">
        <v>1</v>
      </c>
      <c r="C524" s="6">
        <v>1E-4</v>
      </c>
      <c r="D524" s="6">
        <v>2.4999999999999999E-13</v>
      </c>
      <c r="E524" s="6">
        <f t="shared" si="24"/>
        <v>0</v>
      </c>
      <c r="F524" s="6">
        <f t="shared" si="25"/>
        <v>0.4</v>
      </c>
      <c r="G524" s="6" t="s">
        <v>2</v>
      </c>
      <c r="H524" s="6" t="s">
        <v>107</v>
      </c>
      <c r="I524" s="6">
        <v>3.7859222195145201E-7</v>
      </c>
      <c r="J524" s="6">
        <v>3.84888978237058E-7</v>
      </c>
      <c r="K524" s="6">
        <f t="shared" si="26"/>
        <v>0.9836400711850789</v>
      </c>
    </row>
    <row r="525" spans="1:11">
      <c r="A525" s="6">
        <v>0</v>
      </c>
      <c r="B525" s="6">
        <v>1</v>
      </c>
      <c r="C525" s="6">
        <v>1.0000000000000001E-5</v>
      </c>
      <c r="D525" s="6">
        <v>2.4999999999999999E-13</v>
      </c>
      <c r="E525" s="6">
        <f t="shared" si="24"/>
        <v>0</v>
      </c>
      <c r="F525" s="6">
        <f t="shared" si="25"/>
        <v>0.04</v>
      </c>
      <c r="G525" s="6" t="s">
        <v>2</v>
      </c>
      <c r="H525" s="6" t="s">
        <v>107</v>
      </c>
      <c r="I525" s="6">
        <v>2.08926373264941E-7</v>
      </c>
      <c r="J525" s="6">
        <v>2.12404291892241E-7</v>
      </c>
      <c r="K525" s="6">
        <f t="shared" si="26"/>
        <v>0.98362594938022985</v>
      </c>
    </row>
    <row r="526" spans="1:11">
      <c r="A526" s="6">
        <v>0</v>
      </c>
      <c r="B526" s="6">
        <v>1</v>
      </c>
      <c r="C526" s="6">
        <v>9.9999999999999995E-7</v>
      </c>
      <c r="D526" s="6">
        <v>2.4999999999999999E-13</v>
      </c>
      <c r="E526" s="6">
        <f t="shared" si="24"/>
        <v>0</v>
      </c>
      <c r="F526" s="6">
        <f t="shared" si="25"/>
        <v>4.0000000000000001E-3</v>
      </c>
      <c r="G526" s="6" t="s">
        <v>2</v>
      </c>
      <c r="H526" s="6" t="s">
        <v>107</v>
      </c>
      <c r="I526" s="6">
        <v>1.9471208988853601E-7</v>
      </c>
      <c r="J526" s="6">
        <v>1.9795497621130901E-7</v>
      </c>
      <c r="K526" s="6">
        <f t="shared" si="26"/>
        <v>0.98361806111248573</v>
      </c>
    </row>
    <row r="527" spans="1:11">
      <c r="A527" s="6">
        <v>0</v>
      </c>
      <c r="B527" s="6">
        <v>1</v>
      </c>
      <c r="C527" s="6">
        <v>9.9999999999999995E-8</v>
      </c>
      <c r="D527" s="6">
        <v>2.4999999999999999E-13</v>
      </c>
      <c r="E527" s="6">
        <f t="shared" si="24"/>
        <v>0</v>
      </c>
      <c r="F527" s="6">
        <f t="shared" si="25"/>
        <v>3.9999999999999996E-4</v>
      </c>
      <c r="G527" s="6" t="s">
        <v>2</v>
      </c>
      <c r="H527" s="6" t="s">
        <v>107</v>
      </c>
      <c r="I527" s="6">
        <v>1.93319642765829E-7</v>
      </c>
      <c r="J527" s="6">
        <v>1.9653804093981799E-7</v>
      </c>
      <c r="K527" s="6">
        <f t="shared" si="26"/>
        <v>0.98362455350323497</v>
      </c>
    </row>
    <row r="528" spans="1:11">
      <c r="A528" s="6">
        <v>0</v>
      </c>
      <c r="B528" s="6">
        <v>1</v>
      </c>
      <c r="C528" s="6">
        <v>1E-8</v>
      </c>
      <c r="D528" s="6">
        <v>2.4999999999999999E-13</v>
      </c>
      <c r="E528" s="6">
        <f t="shared" si="24"/>
        <v>0</v>
      </c>
      <c r="F528" s="6">
        <f t="shared" si="25"/>
        <v>4.0000000000000003E-5</v>
      </c>
      <c r="G528" s="6" t="s">
        <v>2</v>
      </c>
      <c r="H528" s="6" t="s">
        <v>107</v>
      </c>
      <c r="I528" s="6">
        <v>1.93180637934857E-7</v>
      </c>
      <c r="J528" s="6">
        <v>1.96396624622628E-7</v>
      </c>
      <c r="K528" s="6">
        <f t="shared" si="26"/>
        <v>0.98362504093972869</v>
      </c>
    </row>
    <row r="529" spans="1:11">
      <c r="A529" s="6">
        <v>0</v>
      </c>
      <c r="B529" s="6">
        <v>1</v>
      </c>
      <c r="C529" s="6">
        <v>1E-4</v>
      </c>
      <c r="D529" s="6">
        <v>2.4999999999999998E-12</v>
      </c>
      <c r="E529" s="6">
        <f t="shared" si="24"/>
        <v>0</v>
      </c>
      <c r="F529" s="6">
        <f t="shared" si="25"/>
        <v>0.4</v>
      </c>
      <c r="G529" s="6" t="s">
        <v>2</v>
      </c>
      <c r="H529" s="6" t="s">
        <v>107</v>
      </c>
      <c r="I529" s="6">
        <v>3.7866478723562501E-7</v>
      </c>
      <c r="J529" s="6">
        <v>3.849697540771E-7</v>
      </c>
      <c r="K529" s="6">
        <f t="shared" si="26"/>
        <v>0.9836221760938334</v>
      </c>
    </row>
    <row r="530" spans="1:11">
      <c r="A530" s="6">
        <v>0</v>
      </c>
      <c r="B530" s="6">
        <v>1</v>
      </c>
      <c r="C530" s="6">
        <v>1.0000000000000001E-5</v>
      </c>
      <c r="D530" s="6">
        <v>2.4999999999999998E-12</v>
      </c>
      <c r="E530" s="6">
        <f t="shared" si="24"/>
        <v>0</v>
      </c>
      <c r="F530" s="6">
        <f t="shared" si="25"/>
        <v>0.04</v>
      </c>
      <c r="G530" s="6" t="s">
        <v>2</v>
      </c>
      <c r="H530" s="6" t="s">
        <v>107</v>
      </c>
      <c r="I530" s="6">
        <v>2.0897431762349901E-7</v>
      </c>
      <c r="J530" s="6">
        <v>2.12464209972442E-7</v>
      </c>
      <c r="K530" s="6">
        <f t="shared" si="26"/>
        <v>0.98357421068990558</v>
      </c>
    </row>
    <row r="531" spans="1:11">
      <c r="A531" s="6">
        <v>0</v>
      </c>
      <c r="B531" s="6">
        <v>1</v>
      </c>
      <c r="C531" s="6">
        <v>9.9999999999999995E-7</v>
      </c>
      <c r="D531" s="6">
        <v>2.4999999999999998E-12</v>
      </c>
      <c r="E531" s="6">
        <f t="shared" si="24"/>
        <v>0</v>
      </c>
      <c r="F531" s="6">
        <f t="shared" si="25"/>
        <v>4.0000000000000001E-3</v>
      </c>
      <c r="G531" s="6" t="s">
        <v>2</v>
      </c>
      <c r="H531" s="6" t="s">
        <v>107</v>
      </c>
      <c r="I531" s="6">
        <v>1.9474714512869701E-7</v>
      </c>
      <c r="J531" s="6">
        <v>1.9801284654441101E-7</v>
      </c>
      <c r="K531" s="6">
        <f t="shared" si="26"/>
        <v>0.98350762855690999</v>
      </c>
    </row>
    <row r="532" spans="1:11">
      <c r="A532" s="6">
        <v>0</v>
      </c>
      <c r="B532" s="6">
        <v>1</v>
      </c>
      <c r="C532" s="6">
        <v>9.9999999999999995E-8</v>
      </c>
      <c r="D532" s="6">
        <v>2.4999999999999998E-12</v>
      </c>
      <c r="E532" s="6">
        <f t="shared" si="24"/>
        <v>0</v>
      </c>
      <c r="F532" s="6">
        <f t="shared" si="25"/>
        <v>3.9999999999999996E-4</v>
      </c>
      <c r="G532" s="6" t="s">
        <v>2</v>
      </c>
      <c r="H532" s="6" t="s">
        <v>107</v>
      </c>
      <c r="I532" s="6">
        <v>1.9336500224063599E-7</v>
      </c>
      <c r="J532" s="6">
        <v>1.9659572581373799E-7</v>
      </c>
      <c r="K532" s="6">
        <f t="shared" si="26"/>
        <v>0.98356666423072237</v>
      </c>
    </row>
    <row r="533" spans="1:11">
      <c r="A533" s="6">
        <v>0</v>
      </c>
      <c r="B533" s="6">
        <v>1</v>
      </c>
      <c r="C533" s="6">
        <v>1E-8</v>
      </c>
      <c r="D533" s="6">
        <v>2.4999999999999998E-12</v>
      </c>
      <c r="E533" s="6">
        <f t="shared" si="24"/>
        <v>0</v>
      </c>
      <c r="F533" s="6">
        <f t="shared" si="25"/>
        <v>4.0000000000000003E-5</v>
      </c>
      <c r="G533" s="6" t="s">
        <v>2</v>
      </c>
      <c r="H533" s="6" t="s">
        <v>107</v>
      </c>
      <c r="I533" s="6">
        <v>1.9322688638098801E-7</v>
      </c>
      <c r="J533" s="6">
        <v>1.9645436977888799E-7</v>
      </c>
      <c r="K533" s="6">
        <f t="shared" si="26"/>
        <v>0.98357133312161715</v>
      </c>
    </row>
    <row r="534" spans="1:11">
      <c r="A534" s="6">
        <v>0</v>
      </c>
      <c r="B534" s="6">
        <v>1</v>
      </c>
      <c r="C534" s="6">
        <v>1E-4</v>
      </c>
      <c r="D534" s="6">
        <v>2.5000000000000001E-11</v>
      </c>
      <c r="E534" s="6">
        <f t="shared" si="24"/>
        <v>0</v>
      </c>
      <c r="F534" s="6">
        <f t="shared" si="25"/>
        <v>0.4</v>
      </c>
      <c r="G534" s="6" t="s">
        <v>2</v>
      </c>
      <c r="H534" s="6" t="s">
        <v>107</v>
      </c>
      <c r="I534" s="6">
        <v>3.7898243734839701E-7</v>
      </c>
      <c r="J534" s="6">
        <v>3.85235520916355E-7</v>
      </c>
      <c r="K534" s="6">
        <f t="shared" si="26"/>
        <v>0.9837681542110035</v>
      </c>
    </row>
    <row r="535" spans="1:11">
      <c r="A535" s="6">
        <v>0</v>
      </c>
      <c r="B535" s="6">
        <v>1</v>
      </c>
      <c r="C535" s="6">
        <v>1.0000000000000001E-5</v>
      </c>
      <c r="D535" s="6">
        <v>2.5000000000000001E-11</v>
      </c>
      <c r="E535" s="6">
        <f t="shared" si="24"/>
        <v>0</v>
      </c>
      <c r="F535" s="6">
        <f t="shared" si="25"/>
        <v>0.04</v>
      </c>
      <c r="G535" s="6" t="s">
        <v>2</v>
      </c>
      <c r="H535" s="6" t="s">
        <v>107</v>
      </c>
      <c r="I535" s="6">
        <v>2.0918679987671199E-7</v>
      </c>
      <c r="J535" s="6">
        <v>2.12662153800974E-7</v>
      </c>
      <c r="K535" s="6">
        <f t="shared" si="26"/>
        <v>0.98365786360127572</v>
      </c>
    </row>
    <row r="536" spans="1:11">
      <c r="A536" s="6">
        <v>0</v>
      </c>
      <c r="B536" s="6">
        <v>1</v>
      </c>
      <c r="C536" s="6">
        <v>9.9999999999999995E-7</v>
      </c>
      <c r="D536" s="6">
        <v>2.5000000000000001E-11</v>
      </c>
      <c r="E536" s="6">
        <f t="shared" si="24"/>
        <v>0</v>
      </c>
      <c r="F536" s="6">
        <f t="shared" si="25"/>
        <v>4.0000000000000001E-3</v>
      </c>
      <c r="G536" s="6" t="s">
        <v>2</v>
      </c>
      <c r="H536" s="6" t="s">
        <v>107</v>
      </c>
      <c r="I536" s="6">
        <v>1.94939898480287E-7</v>
      </c>
      <c r="J536" s="6">
        <v>1.9820386178911899E-7</v>
      </c>
      <c r="K536" s="6">
        <f t="shared" si="26"/>
        <v>0.98353229205844273</v>
      </c>
    </row>
    <row r="537" spans="1:11">
      <c r="A537" s="6">
        <v>0</v>
      </c>
      <c r="B537" s="6">
        <v>1</v>
      </c>
      <c r="C537" s="6">
        <v>9.9999999999999995E-8</v>
      </c>
      <c r="D537" s="6">
        <v>2.5000000000000001E-11</v>
      </c>
      <c r="E537" s="6">
        <f t="shared" si="24"/>
        <v>0</v>
      </c>
      <c r="F537" s="6">
        <f t="shared" si="25"/>
        <v>3.9999999999999996E-4</v>
      </c>
      <c r="G537" s="6" t="s">
        <v>2</v>
      </c>
      <c r="H537" s="6" t="s">
        <v>107</v>
      </c>
      <c r="I537" s="6">
        <v>1.9355835579499999E-7</v>
      </c>
      <c r="J537" s="6">
        <v>1.9678605051396201E-7</v>
      </c>
      <c r="K537" s="6">
        <f t="shared" si="26"/>
        <v>0.98359794959789071</v>
      </c>
    </row>
    <row r="538" spans="1:11">
      <c r="A538" s="6">
        <v>0</v>
      </c>
      <c r="B538" s="6">
        <v>1</v>
      </c>
      <c r="C538" s="6">
        <v>1E-8</v>
      </c>
      <c r="D538" s="6">
        <v>2.5000000000000001E-11</v>
      </c>
      <c r="E538" s="6">
        <f t="shared" si="24"/>
        <v>0</v>
      </c>
      <c r="F538" s="6">
        <f t="shared" si="25"/>
        <v>4.0000000000000003E-5</v>
      </c>
      <c r="G538" s="6" t="s">
        <v>2</v>
      </c>
      <c r="H538" s="6" t="s">
        <v>107</v>
      </c>
      <c r="I538" s="6">
        <v>1.9342688759227499E-7</v>
      </c>
      <c r="J538" s="6">
        <v>1.96644931942518E-7</v>
      </c>
      <c r="K538" s="6">
        <f t="shared" si="26"/>
        <v>0.98363525406704255</v>
      </c>
    </row>
    <row r="539" spans="1:11">
      <c r="A539" s="6">
        <v>0</v>
      </c>
      <c r="B539" s="6">
        <v>1</v>
      </c>
      <c r="C539" s="6">
        <v>1E-4</v>
      </c>
      <c r="D539" s="6">
        <v>2.5000000000000002E-10</v>
      </c>
      <c r="E539" s="6">
        <f t="shared" si="24"/>
        <v>0</v>
      </c>
      <c r="F539" s="6">
        <f t="shared" si="25"/>
        <v>0.4</v>
      </c>
      <c r="G539" s="6" t="s">
        <v>2</v>
      </c>
      <c r="H539" s="6" t="s">
        <v>107</v>
      </c>
      <c r="I539" s="6">
        <v>3.8074152307112898E-7</v>
      </c>
      <c r="J539" s="6">
        <v>3.8608960763144002E-7</v>
      </c>
      <c r="K539" s="6">
        <f t="shared" si="26"/>
        <v>0.98614807429518714</v>
      </c>
    </row>
    <row r="540" spans="1:11">
      <c r="A540" s="6">
        <v>0</v>
      </c>
      <c r="B540" s="6">
        <v>1</v>
      </c>
      <c r="C540" s="6">
        <v>1.0000000000000001E-5</v>
      </c>
      <c r="D540" s="6">
        <v>2.5000000000000002E-10</v>
      </c>
      <c r="E540" s="6">
        <f t="shared" si="24"/>
        <v>0</v>
      </c>
      <c r="F540" s="6">
        <f t="shared" si="25"/>
        <v>0.04</v>
      </c>
      <c r="G540" s="6" t="s">
        <v>2</v>
      </c>
      <c r="H540" s="6" t="s">
        <v>107</v>
      </c>
      <c r="I540" s="6">
        <v>2.1018492578417701E-7</v>
      </c>
      <c r="J540" s="6">
        <v>2.13291699525666E-7</v>
      </c>
      <c r="K540" s="6">
        <f t="shared" si="26"/>
        <v>0.98543415543878143</v>
      </c>
    </row>
    <row r="541" spans="1:11">
      <c r="A541" s="6">
        <v>0</v>
      </c>
      <c r="B541" s="6">
        <v>1</v>
      </c>
      <c r="C541" s="6">
        <v>9.9999999999999995E-7</v>
      </c>
      <c r="D541" s="6">
        <v>2.5000000000000002E-10</v>
      </c>
      <c r="E541" s="6">
        <f t="shared" si="24"/>
        <v>0</v>
      </c>
      <c r="F541" s="6">
        <f t="shared" si="25"/>
        <v>4.0000000000000001E-3</v>
      </c>
      <c r="G541" s="6" t="s">
        <v>2</v>
      </c>
      <c r="H541" s="6" t="s">
        <v>107</v>
      </c>
      <c r="I541" s="6">
        <v>1.95879673416576E-7</v>
      </c>
      <c r="J541" s="6">
        <v>1.98811374990911E-7</v>
      </c>
      <c r="K541" s="6">
        <f t="shared" si="26"/>
        <v>0.98525385393834219</v>
      </c>
    </row>
    <row r="542" spans="1:11">
      <c r="A542" s="6">
        <v>0</v>
      </c>
      <c r="B542" s="6">
        <v>1</v>
      </c>
      <c r="C542" s="6">
        <v>9.9999999999999995E-8</v>
      </c>
      <c r="D542" s="6">
        <v>2.5000000000000002E-10</v>
      </c>
      <c r="E542" s="6">
        <f t="shared" si="24"/>
        <v>0</v>
      </c>
      <c r="F542" s="6">
        <f t="shared" si="25"/>
        <v>3.9999999999999996E-4</v>
      </c>
      <c r="G542" s="6" t="s">
        <v>2</v>
      </c>
      <c r="H542" s="6" t="s">
        <v>107</v>
      </c>
      <c r="I542" s="6">
        <v>1.9446514959817501E-7</v>
      </c>
      <c r="J542" s="6">
        <v>1.9739165590888299E-7</v>
      </c>
      <c r="K542" s="6">
        <f t="shared" si="26"/>
        <v>0.98517411337762484</v>
      </c>
    </row>
    <row r="543" spans="1:11">
      <c r="A543" s="6">
        <v>0</v>
      </c>
      <c r="B543" s="6">
        <v>1</v>
      </c>
      <c r="C543" s="6">
        <v>1E-8</v>
      </c>
      <c r="D543" s="6">
        <v>2.5000000000000002E-10</v>
      </c>
      <c r="E543" s="6">
        <f t="shared" si="24"/>
        <v>0</v>
      </c>
      <c r="F543" s="6">
        <f t="shared" si="25"/>
        <v>4.0000000000000003E-5</v>
      </c>
      <c r="G543" s="6" t="s">
        <v>2</v>
      </c>
      <c r="H543" s="6" t="s">
        <v>107</v>
      </c>
      <c r="I543" s="6">
        <v>1.9433440880456001E-7</v>
      </c>
      <c r="J543" s="6">
        <v>1.97249925687455E-7</v>
      </c>
      <c r="K543" s="6">
        <f t="shared" si="26"/>
        <v>0.98521917373234069</v>
      </c>
    </row>
    <row r="544" spans="1:11">
      <c r="A544" s="6">
        <v>0</v>
      </c>
      <c r="B544" s="6">
        <v>1</v>
      </c>
      <c r="C544" s="6">
        <v>1E-4</v>
      </c>
      <c r="D544" s="6">
        <v>2.5000000000000001E-9</v>
      </c>
      <c r="E544" s="6">
        <f t="shared" si="24"/>
        <v>0</v>
      </c>
      <c r="F544" s="6">
        <f t="shared" si="25"/>
        <v>0.4</v>
      </c>
      <c r="G544" s="6" t="s">
        <v>2</v>
      </c>
      <c r="H544" s="6" t="s">
        <v>107</v>
      </c>
      <c r="I544" s="6">
        <v>3.8524897161632601E-7</v>
      </c>
      <c r="J544" s="6">
        <v>3.8890617867285498E-7</v>
      </c>
      <c r="K544" s="6">
        <f t="shared" si="26"/>
        <v>0.99059617137220801</v>
      </c>
    </row>
    <row r="545" spans="1:11">
      <c r="A545" s="6">
        <v>0</v>
      </c>
      <c r="B545" s="6">
        <v>1</v>
      </c>
      <c r="C545" s="6">
        <v>1.0000000000000001E-5</v>
      </c>
      <c r="D545" s="6">
        <v>2.5000000000000001E-9</v>
      </c>
      <c r="E545" s="6">
        <f t="shared" si="24"/>
        <v>0</v>
      </c>
      <c r="F545" s="6">
        <f t="shared" si="25"/>
        <v>0.04</v>
      </c>
      <c r="G545" s="6" t="s">
        <v>2</v>
      </c>
      <c r="H545" s="6" t="s">
        <v>107</v>
      </c>
      <c r="I545" s="6">
        <v>2.1262648453111999E-7</v>
      </c>
      <c r="J545" s="6">
        <v>2.15355477951486E-7</v>
      </c>
      <c r="K545" s="6">
        <f t="shared" si="26"/>
        <v>0.9873279591198475</v>
      </c>
    </row>
    <row r="546" spans="1:11">
      <c r="A546" s="6">
        <v>0</v>
      </c>
      <c r="B546" s="6">
        <v>1</v>
      </c>
      <c r="C546" s="6">
        <v>9.9999999999999995E-7</v>
      </c>
      <c r="D546" s="6">
        <v>2.5000000000000001E-9</v>
      </c>
      <c r="E546" s="6">
        <f t="shared" si="24"/>
        <v>0</v>
      </c>
      <c r="F546" s="6">
        <f t="shared" si="25"/>
        <v>4.0000000000000001E-3</v>
      </c>
      <c r="G546" s="6" t="s">
        <v>2</v>
      </c>
      <c r="H546" s="6" t="s">
        <v>107</v>
      </c>
      <c r="I546" s="6">
        <v>1.9816580736278301E-7</v>
      </c>
      <c r="J546" s="6">
        <v>2.00806166015362E-7</v>
      </c>
      <c r="K546" s="6">
        <f t="shared" si="26"/>
        <v>0.98685120728624942</v>
      </c>
    </row>
    <row r="547" spans="1:11">
      <c r="A547" s="6">
        <v>0</v>
      </c>
      <c r="B547" s="6">
        <v>1</v>
      </c>
      <c r="C547" s="6">
        <v>9.9999999999999995E-8</v>
      </c>
      <c r="D547" s="6">
        <v>2.5000000000000001E-9</v>
      </c>
      <c r="E547" s="6">
        <f t="shared" si="24"/>
        <v>0</v>
      </c>
      <c r="F547" s="6">
        <f t="shared" si="25"/>
        <v>3.9999999999999996E-4</v>
      </c>
      <c r="G547" s="6" t="s">
        <v>2</v>
      </c>
      <c r="H547" s="6" t="s">
        <v>107</v>
      </c>
      <c r="I547" s="6">
        <v>1.9674843171433101E-7</v>
      </c>
      <c r="J547" s="6">
        <v>1.9937931103463501E-7</v>
      </c>
      <c r="K547" s="6">
        <f t="shared" si="26"/>
        <v>0.98680465236512438</v>
      </c>
    </row>
    <row r="548" spans="1:11">
      <c r="A548" s="6">
        <v>0</v>
      </c>
      <c r="B548" s="6">
        <v>1</v>
      </c>
      <c r="C548" s="6">
        <v>1E-8</v>
      </c>
      <c r="D548" s="6">
        <v>2.5000000000000001E-9</v>
      </c>
      <c r="E548" s="6">
        <f t="shared" si="24"/>
        <v>0</v>
      </c>
      <c r="F548" s="6">
        <f t="shared" si="25"/>
        <v>4.0000000000000003E-5</v>
      </c>
      <c r="G548" s="6" t="s">
        <v>2</v>
      </c>
      <c r="H548" s="6" t="s">
        <v>107</v>
      </c>
      <c r="I548" s="6">
        <v>1.9660675931434701E-7</v>
      </c>
      <c r="J548" s="6">
        <v>1.9923531805365201E-7</v>
      </c>
      <c r="K548" s="6">
        <f t="shared" si="26"/>
        <v>0.98680676315332227</v>
      </c>
    </row>
    <row r="549" spans="1:11">
      <c r="A549" s="6">
        <v>0</v>
      </c>
      <c r="B549" s="6">
        <v>1</v>
      </c>
      <c r="C549" s="6">
        <v>1E-4</v>
      </c>
      <c r="D549" s="6">
        <v>2.4999999999999999E-8</v>
      </c>
      <c r="E549" s="6">
        <f t="shared" si="24"/>
        <v>0</v>
      </c>
      <c r="F549" s="6">
        <f t="shared" si="25"/>
        <v>0.4</v>
      </c>
      <c r="G549" s="6" t="s">
        <v>2</v>
      </c>
      <c r="H549" s="6" t="s">
        <v>107</v>
      </c>
      <c r="I549" s="6">
        <v>3.8691533318566002E-7</v>
      </c>
      <c r="J549" s="6">
        <v>3.99079119787552E-7</v>
      </c>
      <c r="K549" s="6">
        <f t="shared" si="26"/>
        <v>0.96952036325937752</v>
      </c>
    </row>
    <row r="550" spans="1:11">
      <c r="A550" s="6">
        <v>0</v>
      </c>
      <c r="B550" s="6">
        <v>1</v>
      </c>
      <c r="C550" s="6">
        <v>1.0000000000000001E-5</v>
      </c>
      <c r="D550" s="6">
        <v>2.4999999999999999E-8</v>
      </c>
      <c r="E550" s="6">
        <f t="shared" si="24"/>
        <v>0</v>
      </c>
      <c r="F550" s="6">
        <f t="shared" si="25"/>
        <v>0.04</v>
      </c>
      <c r="G550" s="6" t="s">
        <v>2</v>
      </c>
      <c r="H550" s="6" t="s">
        <v>107</v>
      </c>
      <c r="I550" s="6">
        <v>2.1374719114036399E-7</v>
      </c>
      <c r="J550" s="6">
        <v>2.22849853552588E-7</v>
      </c>
      <c r="K550" s="6">
        <f t="shared" si="26"/>
        <v>0.95915338391696114</v>
      </c>
    </row>
    <row r="551" spans="1:11">
      <c r="A551" s="6">
        <v>0</v>
      </c>
      <c r="B551" s="6">
        <v>1</v>
      </c>
      <c r="C551" s="6">
        <v>9.9999999999999995E-7</v>
      </c>
      <c r="D551" s="6">
        <v>2.4999999999999999E-8</v>
      </c>
      <c r="E551" s="6">
        <f t="shared" si="24"/>
        <v>0</v>
      </c>
      <c r="F551" s="6">
        <f t="shared" si="25"/>
        <v>4.0000000000000001E-3</v>
      </c>
      <c r="G551" s="6" t="s">
        <v>2</v>
      </c>
      <c r="H551" s="6" t="s">
        <v>107</v>
      </c>
      <c r="I551" s="6">
        <v>1.9922502449272901E-7</v>
      </c>
      <c r="J551" s="6">
        <v>2.08033979206317E-7</v>
      </c>
      <c r="K551" s="6">
        <f t="shared" si="26"/>
        <v>0.95765617353859422</v>
      </c>
    </row>
    <row r="552" spans="1:11">
      <c r="A552" s="6">
        <v>0</v>
      </c>
      <c r="B552" s="6">
        <v>1</v>
      </c>
      <c r="C552" s="6">
        <v>9.9999999999999995E-8</v>
      </c>
      <c r="D552" s="6">
        <v>2.4999999999999999E-8</v>
      </c>
      <c r="E552" s="6">
        <f t="shared" si="24"/>
        <v>0</v>
      </c>
      <c r="F552" s="6">
        <f t="shared" si="25"/>
        <v>3.9999999999999996E-4</v>
      </c>
      <c r="G552" s="6" t="s">
        <v>2</v>
      </c>
      <c r="H552" s="6" t="s">
        <v>107</v>
      </c>
      <c r="I552" s="6">
        <v>1.97813861930818E-7</v>
      </c>
      <c r="J552" s="6">
        <v>2.06599930583717E-7</v>
      </c>
      <c r="K552" s="6">
        <f t="shared" si="26"/>
        <v>0.95747303192176647</v>
      </c>
    </row>
    <row r="553" spans="1:11">
      <c r="A553" s="6">
        <v>0</v>
      </c>
      <c r="B553" s="6">
        <v>1</v>
      </c>
      <c r="C553" s="6">
        <v>1E-8</v>
      </c>
      <c r="D553" s="6">
        <v>2.4999999999999999E-8</v>
      </c>
      <c r="E553" s="6">
        <f t="shared" si="24"/>
        <v>0</v>
      </c>
      <c r="F553" s="6">
        <f t="shared" si="25"/>
        <v>4.0000000000000003E-5</v>
      </c>
      <c r="G553" s="6" t="s">
        <v>2</v>
      </c>
      <c r="H553" s="6" t="s">
        <v>107</v>
      </c>
      <c r="I553" s="6">
        <v>1.97672880780919E-7</v>
      </c>
      <c r="J553" s="6">
        <v>2.06434531390101E-7</v>
      </c>
      <c r="K553" s="6">
        <f t="shared" si="26"/>
        <v>0.95755724320838043</v>
      </c>
    </row>
    <row r="554" spans="1:1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1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1:1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1:1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1:1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1:1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1:1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1:1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1:1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1:1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1:1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1:1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1:1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1:1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1:1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1:1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1:1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1:1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1:1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1:1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1:1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1:1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1:1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1:1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1:1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1:1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1: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1:1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1:1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1:1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1:1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1:1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1:1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1:1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1:1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1:1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1:1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1:1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1:1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1:1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1:1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1:1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M626" s="27"/>
    </row>
    <row r="627" spans="1:1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1:1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1:1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1:1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1:1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1:1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1:1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1:1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1:1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1:1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1:1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1:1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1:1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1:1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1:1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1:1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1:1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1:1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1:1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1:1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1:1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1:1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1:1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1:1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1:1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1:1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1:1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1:1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1:1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1:1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1:1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1:1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1:1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1:1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1:1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</row>
  </sheetData>
  <sortState ref="A4:K552">
    <sortCondition ref="B4:B552"/>
    <sortCondition ref="D4:D552"/>
  </sortState>
  <mergeCells count="1">
    <mergeCell ref="I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475"/>
  <sheetViews>
    <sheetView topLeftCell="A10" zoomScale="80" zoomScaleNormal="80" workbookViewId="0">
      <selection activeCell="AG31" sqref="AG31:AG135"/>
    </sheetView>
  </sheetViews>
  <sheetFormatPr defaultRowHeight="15"/>
  <cols>
    <col min="2" max="2" width="16" bestFit="1" customWidth="1"/>
    <col min="3" max="3" width="18.42578125" bestFit="1" customWidth="1"/>
    <col min="4" max="4" width="13" bestFit="1" customWidth="1"/>
    <col min="5" max="6" width="10.7109375" customWidth="1"/>
    <col min="7" max="7" width="14.7109375" bestFit="1" customWidth="1"/>
    <col min="8" max="11" width="10.7109375" customWidth="1"/>
    <col min="13" max="13" width="14.140625" customWidth="1"/>
    <col min="14" max="14" width="18.140625" bestFit="1" customWidth="1"/>
    <col min="15" max="15" width="11" customWidth="1"/>
    <col min="16" max="16" width="20.140625" bestFit="1" customWidth="1"/>
    <col min="17" max="17" width="8.85546875" bestFit="1" customWidth="1"/>
    <col min="18" max="18" width="9.85546875" bestFit="1" customWidth="1"/>
    <col min="20" max="20" width="11.85546875" bestFit="1" customWidth="1"/>
    <col min="21" max="21" width="12.42578125" bestFit="1" customWidth="1"/>
    <col min="22" max="23" width="9.28515625" bestFit="1" customWidth="1"/>
    <col min="24" max="24" width="9.5703125" bestFit="1" customWidth="1"/>
    <col min="26" max="26" width="9.28515625" bestFit="1" customWidth="1"/>
    <col min="28" max="28" width="9.5703125" bestFit="1" customWidth="1"/>
    <col min="30" max="31" width="16.140625" bestFit="1" customWidth="1"/>
    <col min="32" max="32" width="15.85546875" bestFit="1" customWidth="1"/>
    <col min="33" max="33" width="15.5703125" bestFit="1" customWidth="1"/>
  </cols>
  <sheetData>
    <row r="2" spans="2:18" ht="31.5">
      <c r="B2" s="110" t="s">
        <v>119</v>
      </c>
    </row>
    <row r="3" spans="2:18" ht="23.25">
      <c r="B3" s="111" t="s">
        <v>118</v>
      </c>
    </row>
    <row r="4" spans="2:18" ht="18.75">
      <c r="B4" s="112" t="s">
        <v>129</v>
      </c>
    </row>
    <row r="5" spans="2:18">
      <c r="M5" s="51"/>
    </row>
    <row r="6" spans="2:18">
      <c r="M6" s="51"/>
    </row>
    <row r="7" spans="2:18" ht="26.25">
      <c r="B7" s="73" t="s">
        <v>127</v>
      </c>
      <c r="M7" s="51"/>
    </row>
    <row r="8" spans="2:18" ht="27">
      <c r="B8" s="74" t="s">
        <v>141</v>
      </c>
      <c r="M8" s="51"/>
    </row>
    <row r="9" spans="2:18" ht="18.75">
      <c r="B9" s="57"/>
      <c r="M9" s="51"/>
    </row>
    <row r="10" spans="2:18" ht="23.25">
      <c r="B10" s="74" t="s">
        <v>133</v>
      </c>
      <c r="M10" s="51"/>
      <c r="O10" s="74" t="s">
        <v>78</v>
      </c>
    </row>
    <row r="11" spans="2:18">
      <c r="M11" s="51"/>
      <c r="O11" s="35"/>
    </row>
    <row r="12" spans="2:18" ht="15.75" thickBot="1">
      <c r="M12" s="51"/>
    </row>
    <row r="13" spans="2:18">
      <c r="B13" s="138" t="s">
        <v>23</v>
      </c>
      <c r="C13" s="138"/>
      <c r="D13" s="138"/>
      <c r="E13" s="138" t="s">
        <v>24</v>
      </c>
      <c r="F13" s="138"/>
      <c r="G13" s="138"/>
      <c r="H13" s="138"/>
      <c r="I13" s="138"/>
      <c r="J13" s="138"/>
      <c r="K13" s="138"/>
      <c r="M13" s="51"/>
      <c r="O13" s="59" t="s">
        <v>79</v>
      </c>
      <c r="P13" s="81"/>
      <c r="Q13" s="81"/>
      <c r="R13" s="82"/>
    </row>
    <row r="14" spans="2:18">
      <c r="B14" s="138"/>
      <c r="C14" s="138"/>
      <c r="D14" s="138"/>
      <c r="E14" s="75" t="s">
        <v>25</v>
      </c>
      <c r="F14" s="75" t="s">
        <v>26</v>
      </c>
      <c r="G14" s="75" t="s">
        <v>27</v>
      </c>
      <c r="H14" s="75" t="s">
        <v>28</v>
      </c>
      <c r="I14" s="75" t="s">
        <v>29</v>
      </c>
      <c r="J14" s="75" t="s">
        <v>30</v>
      </c>
      <c r="K14" s="75" t="s">
        <v>31</v>
      </c>
      <c r="M14" s="51"/>
      <c r="O14" s="83"/>
      <c r="P14" s="84"/>
      <c r="Q14" s="84"/>
      <c r="R14" s="85"/>
    </row>
    <row r="15" spans="2:18" ht="30">
      <c r="B15" s="138"/>
      <c r="C15" s="138"/>
      <c r="D15" s="138"/>
      <c r="E15" s="109" t="s">
        <v>32</v>
      </c>
      <c r="F15" s="109" t="s">
        <v>33</v>
      </c>
      <c r="G15" s="109" t="s">
        <v>34</v>
      </c>
      <c r="H15" s="108" t="s">
        <v>35</v>
      </c>
      <c r="I15" s="108" t="s">
        <v>36</v>
      </c>
      <c r="J15" s="108" t="s">
        <v>37</v>
      </c>
      <c r="K15" s="108" t="s">
        <v>38</v>
      </c>
      <c r="M15" s="51"/>
      <c r="O15" s="60" t="s">
        <v>84</v>
      </c>
      <c r="P15" s="86" t="s">
        <v>62</v>
      </c>
      <c r="Q15" s="62">
        <v>1</v>
      </c>
      <c r="R15" s="87" t="s">
        <v>63</v>
      </c>
    </row>
    <row r="16" spans="2:18" ht="18">
      <c r="B16" s="139" t="s">
        <v>39</v>
      </c>
      <c r="C16" s="140" t="s">
        <v>40</v>
      </c>
      <c r="D16" s="78" t="s">
        <v>41</v>
      </c>
      <c r="E16" s="113">
        <v>1</v>
      </c>
      <c r="F16" s="113">
        <v>0</v>
      </c>
      <c r="G16" s="113">
        <v>0</v>
      </c>
      <c r="H16" s="126">
        <v>0.12587706603717491</v>
      </c>
      <c r="I16" s="126">
        <v>0.36623062834465836</v>
      </c>
      <c r="J16" s="113">
        <v>0</v>
      </c>
      <c r="K16" s="126">
        <v>0.15615210582794187</v>
      </c>
      <c r="M16" s="51"/>
      <c r="O16" s="60" t="s">
        <v>85</v>
      </c>
      <c r="P16" s="62" t="s">
        <v>48</v>
      </c>
      <c r="Q16" s="88">
        <v>2.5000000000000001E-4</v>
      </c>
      <c r="R16" s="87" t="s">
        <v>54</v>
      </c>
    </row>
    <row r="17" spans="2:33">
      <c r="B17" s="138"/>
      <c r="C17" s="141"/>
      <c r="D17" s="78" t="s">
        <v>42</v>
      </c>
      <c r="E17" s="113">
        <v>0</v>
      </c>
      <c r="F17" s="113">
        <v>1</v>
      </c>
      <c r="G17" s="113">
        <v>0</v>
      </c>
      <c r="H17" s="126">
        <v>0.87412293396282514</v>
      </c>
      <c r="I17" s="113">
        <v>0</v>
      </c>
      <c r="J17" s="126">
        <v>0.65495823594149694</v>
      </c>
      <c r="K17" s="126">
        <v>0.58730186742779589</v>
      </c>
      <c r="M17" s="51"/>
      <c r="O17" s="60" t="s">
        <v>46</v>
      </c>
      <c r="P17" s="62" t="s">
        <v>47</v>
      </c>
      <c r="Q17" s="62">
        <v>291</v>
      </c>
      <c r="R17" s="87" t="s">
        <v>53</v>
      </c>
    </row>
    <row r="18" spans="2:33" ht="18">
      <c r="B18" s="138"/>
      <c r="C18" s="141"/>
      <c r="D18" s="108" t="s">
        <v>96</v>
      </c>
      <c r="E18" s="113">
        <v>0</v>
      </c>
      <c r="F18" s="113">
        <v>0</v>
      </c>
      <c r="G18" s="113">
        <v>1</v>
      </c>
      <c r="H18" s="113">
        <v>0</v>
      </c>
      <c r="I18" s="126">
        <v>0.63376937165534164</v>
      </c>
      <c r="J18" s="126">
        <v>0.34504176405850306</v>
      </c>
      <c r="K18" s="126">
        <v>0.25654602674426225</v>
      </c>
      <c r="M18" s="51"/>
      <c r="O18" s="60" t="s">
        <v>86</v>
      </c>
      <c r="P18" s="62" t="s">
        <v>49</v>
      </c>
      <c r="Q18" s="62">
        <v>2500</v>
      </c>
      <c r="R18" s="87" t="s">
        <v>52</v>
      </c>
    </row>
    <row r="19" spans="2:33" ht="18">
      <c r="B19" s="138"/>
      <c r="C19" s="142"/>
      <c r="D19" s="78" t="s">
        <v>128</v>
      </c>
      <c r="E19" s="113">
        <v>0</v>
      </c>
      <c r="F19" s="113">
        <v>0</v>
      </c>
      <c r="G19" s="113">
        <v>0</v>
      </c>
      <c r="H19" s="126">
        <v>0.12587706603717491</v>
      </c>
      <c r="I19" s="126">
        <v>0.36623062834465836</v>
      </c>
      <c r="J19" s="113">
        <v>0</v>
      </c>
      <c r="K19" s="126">
        <v>0.15615210582794187</v>
      </c>
      <c r="M19" s="51"/>
      <c r="O19" s="60" t="s">
        <v>87</v>
      </c>
      <c r="P19" s="62" t="s">
        <v>50</v>
      </c>
      <c r="Q19" s="89">
        <v>998</v>
      </c>
      <c r="R19" s="87" t="s">
        <v>52</v>
      </c>
    </row>
    <row r="20" spans="2:33" ht="18">
      <c r="B20" s="138"/>
      <c r="C20" s="138" t="s">
        <v>43</v>
      </c>
      <c r="D20" s="108" t="s">
        <v>97</v>
      </c>
      <c r="E20" s="113">
        <v>0</v>
      </c>
      <c r="F20" s="113">
        <v>1</v>
      </c>
      <c r="G20" s="127" t="s">
        <v>142</v>
      </c>
      <c r="H20" s="126">
        <v>4.4152941289448223E-2</v>
      </c>
      <c r="I20" s="126">
        <v>2.9352083907024031</v>
      </c>
      <c r="J20" s="126">
        <v>0.94608129474558944</v>
      </c>
      <c r="K20" s="126">
        <v>-0.67404007419788736</v>
      </c>
      <c r="M20" s="51"/>
      <c r="O20" s="63" t="s">
        <v>88</v>
      </c>
      <c r="P20" s="62" t="s">
        <v>51</v>
      </c>
      <c r="Q20" s="88">
        <v>9.7999999999999997E-4</v>
      </c>
      <c r="R20" s="87" t="s">
        <v>55</v>
      </c>
    </row>
    <row r="21" spans="2:33" ht="18.75" thickBot="1">
      <c r="B21" s="138"/>
      <c r="C21" s="138"/>
      <c r="D21" s="108" t="s">
        <v>98</v>
      </c>
      <c r="E21" s="113">
        <v>1</v>
      </c>
      <c r="F21" s="113">
        <v>1</v>
      </c>
      <c r="G21" s="127" t="s">
        <v>144</v>
      </c>
      <c r="H21" s="126">
        <v>4.4152941289448223E-2</v>
      </c>
      <c r="I21" s="126">
        <v>2.9352083907024031</v>
      </c>
      <c r="J21" s="126">
        <v>2.7972146204700716</v>
      </c>
      <c r="K21" s="126">
        <v>-1.1945097358042271</v>
      </c>
      <c r="M21" s="51"/>
      <c r="O21" s="61" t="s">
        <v>89</v>
      </c>
      <c r="P21" s="90" t="s">
        <v>56</v>
      </c>
      <c r="Q21" s="91">
        <v>9.9999999999999995E-7</v>
      </c>
      <c r="R21" s="92" t="s">
        <v>57</v>
      </c>
    </row>
    <row r="22" spans="2:33" ht="15.75" thickBot="1">
      <c r="B22" s="138" t="s">
        <v>44</v>
      </c>
      <c r="C22" s="108" t="s">
        <v>40</v>
      </c>
      <c r="D22" s="78" t="s">
        <v>45</v>
      </c>
      <c r="E22" s="126">
        <v>1.9834004597743085</v>
      </c>
      <c r="F22" s="113">
        <v>2</v>
      </c>
      <c r="G22" s="113">
        <v>1</v>
      </c>
      <c r="H22" s="126">
        <v>0.42097407421709354</v>
      </c>
      <c r="I22" s="128">
        <v>0.37369999999999998</v>
      </c>
      <c r="J22" s="126">
        <v>0.60120279857725634</v>
      </c>
      <c r="K22" s="126">
        <v>0.54379375019647591</v>
      </c>
      <c r="M22" s="51"/>
    </row>
    <row r="23" spans="2:33" ht="18">
      <c r="B23" s="138"/>
      <c r="C23" s="138" t="s">
        <v>43</v>
      </c>
      <c r="D23" s="108" t="s">
        <v>99</v>
      </c>
      <c r="E23" s="126">
        <v>1.5062327353238483</v>
      </c>
      <c r="F23" s="126">
        <v>6.0186666019260979</v>
      </c>
      <c r="G23" s="127" t="s">
        <v>143</v>
      </c>
      <c r="H23" s="126">
        <v>0.12196223012578147</v>
      </c>
      <c r="I23" s="126">
        <v>2.7479798883540965</v>
      </c>
      <c r="J23" s="126">
        <v>1.1625526022471264</v>
      </c>
      <c r="K23" s="126">
        <v>-0.71192371492702478</v>
      </c>
      <c r="M23" s="51"/>
      <c r="O23" s="103" t="s">
        <v>105</v>
      </c>
      <c r="P23" s="104" t="s">
        <v>106</v>
      </c>
      <c r="Q23" s="104">
        <v>0.37</v>
      </c>
      <c r="R23" s="105" t="s">
        <v>107</v>
      </c>
    </row>
    <row r="24" spans="2:33" ht="18">
      <c r="B24" s="138"/>
      <c r="C24" s="138"/>
      <c r="D24" s="108" t="s">
        <v>100</v>
      </c>
      <c r="E24" s="126">
        <v>6.0097988931704371</v>
      </c>
      <c r="F24" s="126">
        <v>6.0186666019260979</v>
      </c>
      <c r="G24" s="127" t="s">
        <v>145</v>
      </c>
      <c r="H24" s="126">
        <v>0.12196223012578147</v>
      </c>
      <c r="I24" s="126">
        <v>2.7479798883540965</v>
      </c>
      <c r="J24" s="126">
        <v>3.4372407045059066</v>
      </c>
      <c r="K24" s="126">
        <v>-1.2616457703085775</v>
      </c>
      <c r="M24" s="51"/>
      <c r="O24" s="63" t="s">
        <v>45</v>
      </c>
      <c r="P24" s="62" t="s">
        <v>109</v>
      </c>
      <c r="Q24" s="62">
        <f>(1-Q23)^(1/3)</f>
        <v>0.85726188823133964</v>
      </c>
      <c r="R24" s="87" t="s">
        <v>107</v>
      </c>
    </row>
    <row r="25" spans="2:33" ht="15.75" thickBot="1">
      <c r="E25" s="21"/>
      <c r="F25" s="21"/>
      <c r="G25" s="21"/>
      <c r="H25" s="21"/>
      <c r="I25" s="21"/>
      <c r="J25" s="21"/>
      <c r="K25" s="21"/>
      <c r="M25" s="51"/>
      <c r="O25" s="61" t="s">
        <v>108</v>
      </c>
      <c r="P25" s="90" t="s">
        <v>109</v>
      </c>
      <c r="Q25" s="90">
        <f>2*(1-Q24^5)/(2-3*Q24+3*Q24^5-2*Q24^6)</f>
        <v>45.954723637430689</v>
      </c>
      <c r="R25" s="92" t="s">
        <v>107</v>
      </c>
    </row>
    <row r="26" spans="2:33">
      <c r="M26" s="51"/>
    </row>
    <row r="27" spans="2:33" ht="15.75" thickBot="1">
      <c r="M27" s="51"/>
    </row>
    <row r="28" spans="2:33" ht="15.75" thickBot="1">
      <c r="B28" s="59" t="s">
        <v>79</v>
      </c>
      <c r="C28" s="81"/>
      <c r="D28" s="81"/>
      <c r="E28" s="82"/>
      <c r="M28" s="51"/>
      <c r="AF28" s="129"/>
      <c r="AG28" s="129"/>
    </row>
    <row r="29" spans="2:33" ht="38.25" customHeight="1" thickBot="1">
      <c r="B29" s="83"/>
      <c r="C29" s="84"/>
      <c r="D29" s="84"/>
      <c r="E29" s="85"/>
      <c r="M29" s="51"/>
      <c r="U29" s="106"/>
      <c r="V29" s="130" t="s">
        <v>112</v>
      </c>
      <c r="W29" s="131"/>
      <c r="X29" s="131"/>
      <c r="Y29" s="131"/>
      <c r="Z29" s="131"/>
      <c r="AA29" s="131"/>
      <c r="AB29" s="131"/>
      <c r="AC29" s="131"/>
      <c r="AD29" s="131"/>
      <c r="AE29" s="132"/>
      <c r="AF29" s="130" t="s">
        <v>113</v>
      </c>
      <c r="AG29" s="132"/>
    </row>
    <row r="30" spans="2:33" ht="30">
      <c r="B30" s="60" t="s">
        <v>84</v>
      </c>
      <c r="C30" s="86" t="s">
        <v>68</v>
      </c>
      <c r="D30" s="62">
        <v>1</v>
      </c>
      <c r="E30" s="87" t="s">
        <v>63</v>
      </c>
      <c r="M30" s="51"/>
      <c r="O30" s="40" t="s">
        <v>83</v>
      </c>
      <c r="P30" s="40" t="s">
        <v>0</v>
      </c>
      <c r="Q30" s="40" t="s">
        <v>59</v>
      </c>
      <c r="R30" s="40" t="s">
        <v>58</v>
      </c>
      <c r="S30" s="41" t="s">
        <v>90</v>
      </c>
      <c r="T30" s="40" t="s">
        <v>82</v>
      </c>
      <c r="U30" s="55" t="s">
        <v>136</v>
      </c>
      <c r="V30" s="100" t="s">
        <v>69</v>
      </c>
      <c r="W30" s="100" t="s">
        <v>70</v>
      </c>
      <c r="X30" s="100" t="s">
        <v>71</v>
      </c>
      <c r="Y30" s="101" t="s">
        <v>60</v>
      </c>
      <c r="Z30" s="100" t="s">
        <v>72</v>
      </c>
      <c r="AA30" s="100" t="s">
        <v>73</v>
      </c>
      <c r="AB30" s="100" t="s">
        <v>74</v>
      </c>
      <c r="AC30" s="101" t="s">
        <v>61</v>
      </c>
      <c r="AD30" s="102" t="s">
        <v>137</v>
      </c>
      <c r="AE30" s="102" t="s">
        <v>138</v>
      </c>
      <c r="AF30" s="102" t="s">
        <v>139</v>
      </c>
      <c r="AG30" s="102" t="s">
        <v>140</v>
      </c>
    </row>
    <row r="31" spans="2:33" ht="18">
      <c r="B31" s="60" t="s">
        <v>85</v>
      </c>
      <c r="C31" s="62" t="s">
        <v>48</v>
      </c>
      <c r="D31" s="88">
        <v>2.5000000000000001E-4</v>
      </c>
      <c r="E31" s="87" t="s">
        <v>54</v>
      </c>
      <c r="M31" s="51"/>
      <c r="O31" s="52">
        <v>5.0000000000000003E-10</v>
      </c>
      <c r="P31" s="52">
        <f t="shared" ref="P31:P62" si="0">$Q$17*1.3806505E-23/(6*PI()*$Q$20*O31)</f>
        <v>4.349902677644448E-10</v>
      </c>
      <c r="Q31" s="52">
        <f t="shared" ref="Q31:Q62" si="1">2*O31^2*($Q$18-$Q$19)*9.81/(9*$Q$20)</f>
        <v>8.3529591836734703E-13</v>
      </c>
      <c r="R31" s="52">
        <f t="shared" ref="R31:R62" si="2">$Q$21*2*$Q$16/P31</f>
        <v>1.1494510039722525</v>
      </c>
      <c r="S31" s="52">
        <f t="shared" ref="S31:S62" si="3">Q31/$Q$21</f>
        <v>8.3529591836734706E-7</v>
      </c>
      <c r="T31" s="52">
        <f>O31/$Q$16</f>
        <v>1.9999999999999999E-6</v>
      </c>
      <c r="U31" s="56">
        <f>$Q$24^2*($Q$25*1.5*T31^2+4.04*$Q$25^(1/3)*R31^(-2/3)+S31)</f>
        <v>9.6915112121161116</v>
      </c>
      <c r="V31" s="54">
        <f>$Q$24^2*PI()*$Q$16^2*$Q$15*($Q$25*$Q$21*($E$23*T31^$E$22)+Q31*($F$20+$F$23*T31^$F$22)+(P31/(2*$Q$16))*(7.5609/(2-2*$Q$24)+4.9534/(2-2*$Q$24)*T31^$G$22))</f>
        <v>3.3248388076512707E-12</v>
      </c>
      <c r="W31" s="54">
        <f>$Q$24^2*PI()*$Q$16^2*$Q$15*($Q$25^$H$16*$Q$21^$H$16*Q31^$H$17*(P31/(2*$Q$16))^$H$18*($H$20+$H$23*T31^$H$22)+$Q$25^$I$16*$Q$21^$I$16*Q31^$I$17*(P31/(2*$Q$16))^$I$18*($I$20+$I$23*T31^$I$22)+$Q$25^$J$16*$Q$21^$J$16*Q31^$J$17*(P31/(2*$Q$16))^$J$18*($J$20+$J$23*T31^$J$22))</f>
        <v>1.5862241115569788E-12</v>
      </c>
      <c r="X31" s="54">
        <f>$Q$24^2*PI()*$Q$16^2*$Q$15*($Q$25^$K$16*$Q$21^$K$16*Q31^$K$17*(P31/(2*$Q$16))^$K$18*($K$20+$K$23*T31^$K$22))</f>
        <v>-4.5988674618600261E-17</v>
      </c>
      <c r="Y31" s="53">
        <f>V31+W31+X31</f>
        <v>4.9110169305336312E-12</v>
      </c>
      <c r="Z31" s="54">
        <f>PI()*$Q$16^2*$Q$15*($Q$21*($E$21+$Q$25*$E$24*T31^$E$22)+Q31*($F$21+$F$24*T31^$F$22)+$Q$24^2*(P31/(2*$Q$16))*(7.5609/(2-2*$Q$24)+4.9534/(2-2*$Q$24)*T31^$G$22))</f>
        <v>3.5211883922000367E-12</v>
      </c>
      <c r="AA31" s="54">
        <f>PI()*$Q$16^2*$Q$15*($Q$25^$H$16*$Q$21^$H$16*Q31^$H$17*(P31/(2*$Q$16))^$H$18*($H$21+$H$24*T31^$H$22)+$Q$25^$I$16*$Q$21^$I$16*Q31^$I$17*(P31/(2*$Q$16))^$I$18*($I$21+$I$24*T31^$I$22)+$Q$25^$J$16*$Q$21^$J$16*Q31^$J$17*(P31/(2*$Q$16))^$J$18*($J$21+$J$24*T31^$J$22))</f>
        <v>2.1584639535348367E-12</v>
      </c>
      <c r="AB31" s="54">
        <f>PI()*$Q$16^2*$Q$15*($Q$25^$K$16*$Q$21^$K$16*Q31^$K$17*(P31/(2*$Q$16))^$K$18*($K$21+$K$24*T31^$K$22))</f>
        <v>-1.1089905274669431E-16</v>
      </c>
      <c r="AC31" s="53">
        <f>Z31+AA31+AB31</f>
        <v>5.6795414466821271E-12</v>
      </c>
      <c r="AD31" s="107">
        <f>Y31/AC31</f>
        <v>0.86468546389472123</v>
      </c>
      <c r="AE31" s="107">
        <f>Y31/(PI()*$Q$16^2*$Q$21*$Q$15)</f>
        <v>25.011603843277271</v>
      </c>
      <c r="AF31" s="107">
        <f>$Q$24^2*($Q$25*$Q$21*($E$23*T31^$E$22)+$F$20*Q31+7.5609/(2-2*$Q$24)*(P31/(2*$Q$16))+$Q$25^$I$16*$Q$21^$I$16*Q31^$I$17*(P31/(2*$Q$16))^$I$18*($I$20+$I$23*T31^$I$22)+$Q$25^$J$16*$Q$21^$J$16*Q31^$J$17*(P31/(2*$Q$16))^$J$18*($J$20))/($Q$21*($E$21+$E$24*T31^$E$22)+$F$21*Q31+$Q$24^2*7.5609/(2-2*$Q$24)*(P31/(2*$Q$16))+$Q$25^$I$16*$Q$21^$I$16*Q31^$I$17*(P31/(2*$Q$16))^$I$18*($I$21+$I$24*T31^$I$22)+$Q$25^$J$16*$Q$21^$J$16*Q31^$J$17*(P31/(2*$Q$16))^$J$18*($J$21))</f>
        <v>0.86467657797289088</v>
      </c>
      <c r="AG31" s="107">
        <f>$Q$24^2*($Q$25*$Q$21*($E$23*T31^$E$22)+$F$20*Q31+7.5609/(2-2*$Q$24)*(P31/(2*$Q$16))+$Q$25^$I$16*$Q$21^$I$16*Q31^$I$17*(P31/(2*$Q$16))^$I$18*($I$20+$I$23*T31^$I$22)+$Q$25^$J$16*$Q$21^$J$16*Q31^$J$17*(P31/(2*$Q$16))^$J$18*($J$20))/($Q$21)</f>
        <v>25.011815584407813</v>
      </c>
    </row>
    <row r="32" spans="2:33">
      <c r="B32" s="60" t="s">
        <v>46</v>
      </c>
      <c r="C32" s="62" t="s">
        <v>47</v>
      </c>
      <c r="D32" s="62">
        <v>291</v>
      </c>
      <c r="E32" s="87" t="s">
        <v>53</v>
      </c>
      <c r="H32" s="38" t="s">
        <v>0</v>
      </c>
      <c r="I32" s="58">
        <f>$D$32*1.3806505E-23/(6*PI()*$D$36*$D$33)</f>
        <v>4.349902677644448E-10</v>
      </c>
      <c r="J32" s="136" t="s">
        <v>4</v>
      </c>
      <c r="K32" s="137"/>
      <c r="M32" s="51"/>
      <c r="O32" s="52">
        <f>1.1*O31</f>
        <v>5.5000000000000007E-10</v>
      </c>
      <c r="P32" s="52">
        <f t="shared" si="0"/>
        <v>3.9544569796767709E-10</v>
      </c>
      <c r="Q32" s="52">
        <f t="shared" si="1"/>
        <v>1.0107080612244903E-12</v>
      </c>
      <c r="R32" s="52">
        <f t="shared" si="2"/>
        <v>1.2643961043694778</v>
      </c>
      <c r="S32" s="52">
        <f t="shared" si="3"/>
        <v>1.0107080612244902E-6</v>
      </c>
      <c r="T32" s="52">
        <f t="shared" ref="T32:T95" si="4">O32/$Q$16</f>
        <v>2.2000000000000001E-6</v>
      </c>
      <c r="U32" s="56">
        <f t="shared" ref="U32:U95" si="5">$Q$24^2*($Q$25*1.5*T32^2+4.04*$Q$25^(1/3)*R32^(-2/3)+S32)</f>
        <v>9.0948677240198155</v>
      </c>
      <c r="V32" s="54">
        <f t="shared" ref="V32:V95" si="6">$Q$24^2*PI()*$Q$16^2*$Q$15*($Q$25*$Q$21*($E$23*T32^$E$22)+Q32*($F$20+$F$23*T32^$F$22)+(P32/(2*$Q$16))*(7.5609/(2-2*$Q$24)+4.9534/(2-2*$Q$24)*T32^$G$22))</f>
        <v>3.0225811665503667E-12</v>
      </c>
      <c r="W32" s="54">
        <f t="shared" ref="W32:W95" si="7">$Q$24^2*PI()*$Q$16^2*$Q$15*($Q$25^$H$16*$Q$21^$H$16*Q32^$H$17*(P32/(2*$Q$16))^$H$18*($H$20+$H$23*T32^$H$22)+$Q$25^$I$16*$Q$21^$I$16*Q32^$I$17*(P32/(2*$Q$16))^$I$18*($I$20+$I$23*T32^$I$22)+$Q$25^$J$16*$Q$21^$J$16*Q32^$J$17*(P32/(2*$Q$16))^$J$18*($J$20+$J$23*T32^$J$22))</f>
        <v>1.4936207639017723E-12</v>
      </c>
      <c r="X32" s="54">
        <f t="shared" ref="X32:X95" si="8">$Q$24^2*PI()*$Q$16^2*$Q$15*($Q$25^$K$16*$Q$21^$K$16*Q32^$K$17*(P32/(2*$Q$16))^$K$18*($K$20+$K$23*T32^$K$22))</f>
        <v>-5.019623856458389E-17</v>
      </c>
      <c r="Y32" s="53">
        <f t="shared" ref="Y32:Y95" si="9">V32+W32+X32</f>
        <v>4.516151734213574E-12</v>
      </c>
      <c r="Z32" s="54">
        <f t="shared" ref="Z32:Z95" si="10">PI()*$Q$16^2*$Q$15*($Q$21*($E$21+$Q$25*$E$24*T32^$E$22)+Q32*($F$21+$F$24*T32^$F$22)+$Q$24^2*(P32/(2*$Q$16))*(7.5609/(2-2*$Q$24)+4.9534/(2-2*$Q$24)*T32^$G$22))</f>
        <v>3.2189307602755861E-12</v>
      </c>
      <c r="AA32" s="54">
        <f t="shared" ref="AA32:AA95" si="11">PI()*$Q$16^2*$Q$15*($Q$25^$H$16*$Q$21^$H$16*Q32^$H$17*(P32/(2*$Q$16))^$H$18*($H$21+$H$24*T32^$H$22)+$Q$25^$I$16*$Q$21^$I$16*Q32^$I$17*(P32/(2*$Q$16))^$I$18*($I$21+$I$24*T32^$I$22)+$Q$25^$J$16*$Q$21^$J$16*Q32^$J$17*(P32/(2*$Q$16))^$J$18*($J$21+$J$24*T32^$J$22))</f>
        <v>2.0324589971988589E-12</v>
      </c>
      <c r="AB32" s="54">
        <f t="shared" ref="AB32:AB95" si="12">PI()*$Q$16^2*$Q$15*($Q$25^$K$16*$Q$21^$K$16*Q32^$K$17*(P32/(2*$Q$16))^$K$18*($K$21+$K$24*T32^$K$22))</f>
        <v>-1.2104535202256007E-16</v>
      </c>
      <c r="AC32" s="53">
        <f t="shared" ref="AC32:AC95" si="13">Z32+AA32+AB32</f>
        <v>5.2512687121224225E-12</v>
      </c>
      <c r="AD32" s="107">
        <f t="shared" ref="AD32:AD42" si="14">Y32/AC32</f>
        <v>0.86001154802612756</v>
      </c>
      <c r="AE32" s="107">
        <f t="shared" ref="AE32:AE95" si="15">Y32/(PI()*$Q$16^2*$Q$21*$Q$15)</f>
        <v>23.000571912100028</v>
      </c>
      <c r="AF32" s="107">
        <f t="shared" ref="AF32:AF95" si="16">$Q$24^2*($Q$25*$Q$21*($E$23*T32^$E$22)+$F$20*Q32+7.5609/(2-2*$Q$24)*(P32/(2*$Q$16))+$Q$25^$I$16*$Q$21^$I$16*Q32^$I$17*(P32/(2*$Q$16))^$I$18*($I$20+$I$23*T32^$I$22)+$Q$25^$J$16*$Q$21^$J$16*Q32^$J$17*(P32/(2*$Q$16))^$J$18*($J$20))/($Q$21*($E$21+$E$24*T32^$E$22)+$F$21*Q32+$Q$24^2*7.5609/(2-2*$Q$24)*(P32/(2*$Q$16))+$Q$25^$I$16*$Q$21^$I$16*Q32^$I$17*(P32/(2*$Q$16))^$I$18*($I$21+$I$24*T32^$I$22)+$Q$25^$J$16*$Q$21^$J$16*Q32^$J$17*(P32/(2*$Q$16))^$J$18*($J$21))</f>
        <v>0.86000117254452413</v>
      </c>
      <c r="AG32" s="107">
        <f t="shared" ref="AG32:AG95" si="17">$Q$24^2*($Q$25*$Q$21*($E$23*T32^$E$22)+$F$20*Q32+7.5609/(2-2*$Q$24)*(P32/(2*$Q$16))+$Q$25^$I$16*$Q$21^$I$16*Q32^$I$17*(P32/(2*$Q$16))^$I$18*($I$20+$I$23*T32^$I$22)+$Q$25^$J$16*$Q$21^$J$16*Q32^$J$17*(P32/(2*$Q$16))^$J$18*($J$20))/($Q$21)</f>
        <v>23.000805030074606</v>
      </c>
    </row>
    <row r="33" spans="2:33" ht="18">
      <c r="B33" s="60" t="s">
        <v>83</v>
      </c>
      <c r="C33" s="62" t="s">
        <v>3</v>
      </c>
      <c r="D33" s="88">
        <v>5.0000000000000003E-10</v>
      </c>
      <c r="E33" s="87" t="s">
        <v>54</v>
      </c>
      <c r="H33" s="38" t="s">
        <v>59</v>
      </c>
      <c r="I33" s="58">
        <f>2*$D$33^2*($D$34-$D$35)*9.81/(9*$D$36)</f>
        <v>8.3529591836734703E-13</v>
      </c>
      <c r="J33" s="136" t="s">
        <v>101</v>
      </c>
      <c r="K33" s="137"/>
      <c r="M33" s="51"/>
      <c r="O33" s="52">
        <f t="shared" ref="O33:O96" si="18">1.1*O32</f>
        <v>6.0500000000000008E-10</v>
      </c>
      <c r="P33" s="52">
        <f t="shared" si="0"/>
        <v>3.5949608906152462E-10</v>
      </c>
      <c r="Q33" s="52">
        <f t="shared" si="1"/>
        <v>1.2229567540816331E-12</v>
      </c>
      <c r="R33" s="52">
        <f t="shared" si="2"/>
        <v>1.3908357148064256</v>
      </c>
      <c r="S33" s="52">
        <f t="shared" si="3"/>
        <v>1.2229567540816332E-6</v>
      </c>
      <c r="T33" s="52">
        <f t="shared" si="4"/>
        <v>2.4200000000000001E-6</v>
      </c>
      <c r="U33" s="56">
        <f t="shared" si="5"/>
        <v>8.5349557510583232</v>
      </c>
      <c r="V33" s="54">
        <f t="shared" si="6"/>
        <v>2.7478015004417994E-12</v>
      </c>
      <c r="W33" s="54">
        <f t="shared" si="7"/>
        <v>1.4064365627560961E-12</v>
      </c>
      <c r="X33" s="54">
        <f t="shared" si="8"/>
        <v>-5.4788888159688342E-17</v>
      </c>
      <c r="Y33" s="53">
        <f t="shared" si="9"/>
        <v>4.1541832743097358E-12</v>
      </c>
      <c r="Z33" s="54">
        <f t="shared" si="10"/>
        <v>2.9441511052704418E-12</v>
      </c>
      <c r="AA33" s="54">
        <f t="shared" si="11"/>
        <v>1.9138283894578339E-12</v>
      </c>
      <c r="AB33" s="54">
        <f t="shared" si="12"/>
        <v>-1.3212026326795993E-16</v>
      </c>
      <c r="AC33" s="53">
        <f t="shared" si="13"/>
        <v>4.8578473744650085E-12</v>
      </c>
      <c r="AD33" s="107">
        <f t="shared" si="14"/>
        <v>0.85514898968336428</v>
      </c>
      <c r="AE33" s="107">
        <f t="shared" si="15"/>
        <v>21.157081683714225</v>
      </c>
      <c r="AF33" s="107">
        <f t="shared" si="16"/>
        <v>0.8551368874929115</v>
      </c>
      <c r="AG33" s="107">
        <f t="shared" si="17"/>
        <v>21.157338130384112</v>
      </c>
    </row>
    <row r="34" spans="2:33" ht="18">
      <c r="B34" s="60" t="s">
        <v>86</v>
      </c>
      <c r="C34" s="62" t="s">
        <v>49</v>
      </c>
      <c r="D34" s="62">
        <v>2500</v>
      </c>
      <c r="E34" s="87" t="s">
        <v>52</v>
      </c>
      <c r="H34" s="38" t="s">
        <v>82</v>
      </c>
      <c r="I34" s="58">
        <f>$D$33/$D$31</f>
        <v>1.9999999999999999E-6</v>
      </c>
      <c r="J34" s="136" t="s">
        <v>6</v>
      </c>
      <c r="K34" s="137"/>
      <c r="M34" s="51"/>
      <c r="O34" s="52">
        <f t="shared" si="18"/>
        <v>6.6550000000000013E-10</v>
      </c>
      <c r="P34" s="52">
        <f t="shared" si="0"/>
        <v>3.2681462641956783E-10</v>
      </c>
      <c r="Q34" s="52">
        <f t="shared" si="1"/>
        <v>1.4797776724387762E-12</v>
      </c>
      <c r="R34" s="52">
        <f t="shared" si="2"/>
        <v>1.5299192862870683</v>
      </c>
      <c r="S34" s="52">
        <f t="shared" si="3"/>
        <v>1.4797776724387763E-6</v>
      </c>
      <c r="T34" s="52">
        <f t="shared" si="4"/>
        <v>2.6620000000000005E-6</v>
      </c>
      <c r="U34" s="56">
        <f t="shared" si="5"/>
        <v>8.009513978800106</v>
      </c>
      <c r="V34" s="54">
        <f t="shared" si="6"/>
        <v>2.4980018131990891E-12</v>
      </c>
      <c r="W34" s="54">
        <f t="shared" si="7"/>
        <v>1.3243541005581236E-12</v>
      </c>
      <c r="X34" s="54">
        <f t="shared" si="8"/>
        <v>-5.9801886746130843E-17</v>
      </c>
      <c r="Y34" s="53">
        <f t="shared" si="9"/>
        <v>3.8222961118704668E-12</v>
      </c>
      <c r="Z34" s="54">
        <f t="shared" si="10"/>
        <v>2.6943514314627659E-12</v>
      </c>
      <c r="AA34" s="54">
        <f t="shared" si="11"/>
        <v>1.8021402557363913E-12</v>
      </c>
      <c r="AB34" s="54">
        <f t="shared" si="12"/>
        <v>-1.4420882201133671E-16</v>
      </c>
      <c r="AC34" s="53">
        <f>Z34+AA34+AB34</f>
        <v>4.4963474783771455E-12</v>
      </c>
      <c r="AD34" s="107">
        <f t="shared" si="14"/>
        <v>0.85008912906571843</v>
      </c>
      <c r="AE34" s="107">
        <f t="shared" si="15"/>
        <v>19.466794245283747</v>
      </c>
      <c r="AF34" s="107">
        <f t="shared" si="16"/>
        <v>0.85007502821119241</v>
      </c>
      <c r="AG34" s="107">
        <f t="shared" si="17"/>
        <v>19.467076150404974</v>
      </c>
    </row>
    <row r="35" spans="2:33" ht="18">
      <c r="B35" s="60" t="s">
        <v>87</v>
      </c>
      <c r="C35" s="62" t="s">
        <v>50</v>
      </c>
      <c r="D35" s="89">
        <v>998</v>
      </c>
      <c r="E35" s="87" t="s">
        <v>52</v>
      </c>
      <c r="H35" s="38" t="s">
        <v>58</v>
      </c>
      <c r="I35" s="58">
        <f>2*$D$31*$D$37/$I$32</f>
        <v>1.1494510039722525</v>
      </c>
      <c r="J35" s="136" t="s">
        <v>5</v>
      </c>
      <c r="K35" s="137"/>
      <c r="M35" s="51"/>
      <c r="O35" s="52">
        <f t="shared" si="18"/>
        <v>7.3205000000000018E-10</v>
      </c>
      <c r="P35" s="52">
        <f t="shared" si="0"/>
        <v>2.971042058359707E-10</v>
      </c>
      <c r="Q35" s="52">
        <f t="shared" si="1"/>
        <v>1.7905309836509192E-12</v>
      </c>
      <c r="R35" s="52">
        <f t="shared" si="2"/>
        <v>1.6829112149157752</v>
      </c>
      <c r="S35" s="52">
        <f t="shared" si="3"/>
        <v>1.7905309836509193E-6</v>
      </c>
      <c r="T35" s="52">
        <f>O35/$Q$16</f>
        <v>2.9282000000000006E-6</v>
      </c>
      <c r="U35" s="56">
        <f t="shared" si="5"/>
        <v>7.516420308859959</v>
      </c>
      <c r="V35" s="54">
        <f t="shared" si="6"/>
        <v>2.2709111995887256E-12</v>
      </c>
      <c r="W35" s="54">
        <f t="shared" si="7"/>
        <v>1.247074571546931E-12</v>
      </c>
      <c r="X35" s="54">
        <f t="shared" si="8"/>
        <v>-6.5273729730802676E-17</v>
      </c>
      <c r="Y35" s="53">
        <f t="shared" si="9"/>
        <v>3.5179204974059256E-12</v>
      </c>
      <c r="Z35" s="54">
        <f t="shared" si="10"/>
        <v>2.4672608341086659E-12</v>
      </c>
      <c r="AA35" s="54">
        <f t="shared" si="11"/>
        <v>1.6969880366735192E-12</v>
      </c>
      <c r="AB35" s="54">
        <f t="shared" si="12"/>
        <v>-1.5740385771983093E-16</v>
      </c>
      <c r="AC35" s="53">
        <f t="shared" si="13"/>
        <v>4.1640914669244658E-12</v>
      </c>
      <c r="AD35" s="107">
        <f t="shared" si="14"/>
        <v>0.84482306052806466</v>
      </c>
      <c r="AE35" s="107">
        <f t="shared" si="15"/>
        <v>17.916621970126474</v>
      </c>
      <c r="AF35" s="107">
        <f t="shared" si="16"/>
        <v>0.84480664983551268</v>
      </c>
      <c r="AG35" s="107">
        <f t="shared" si="17"/>
        <v>17.91693165751526</v>
      </c>
    </row>
    <row r="36" spans="2:33" ht="18">
      <c r="B36" s="63" t="s">
        <v>88</v>
      </c>
      <c r="C36" s="62" t="s">
        <v>51</v>
      </c>
      <c r="D36" s="88">
        <v>9.7999999999999997E-4</v>
      </c>
      <c r="E36" s="87" t="s">
        <v>55</v>
      </c>
      <c r="H36" s="39" t="s">
        <v>90</v>
      </c>
      <c r="I36" s="58">
        <f>$I$33/$D$37</f>
        <v>8.3529591836734706E-7</v>
      </c>
      <c r="J36" s="136" t="s">
        <v>10</v>
      </c>
      <c r="K36" s="137"/>
      <c r="M36" s="51"/>
      <c r="O36" s="52">
        <f t="shared" si="18"/>
        <v>8.0525500000000023E-10</v>
      </c>
      <c r="P36" s="52">
        <f t="shared" si="0"/>
        <v>2.7009473257815521E-10</v>
      </c>
      <c r="Q36" s="52">
        <f t="shared" si="1"/>
        <v>2.166542490217613E-12</v>
      </c>
      <c r="R36" s="52">
        <f t="shared" si="2"/>
        <v>1.8512023364073527</v>
      </c>
      <c r="S36" s="52">
        <f t="shared" si="3"/>
        <v>2.166542490217613E-6</v>
      </c>
      <c r="T36" s="52">
        <f t="shared" si="4"/>
        <v>3.2210200000000007E-6</v>
      </c>
      <c r="U36" s="56">
        <f t="shared" si="5"/>
        <v>7.0536832885919152</v>
      </c>
      <c r="V36" s="54">
        <f t="shared" si="6"/>
        <v>2.0644652007141013E-12</v>
      </c>
      <c r="W36" s="54">
        <f t="shared" si="7"/>
        <v>1.1743166817199528E-12</v>
      </c>
      <c r="X36" s="54">
        <f t="shared" si="8"/>
        <v>-7.1246441254023079E-17</v>
      </c>
      <c r="Y36" s="53">
        <f t="shared" si="9"/>
        <v>3.2387106359928002E-12</v>
      </c>
      <c r="Z36" s="54">
        <f t="shared" si="10"/>
        <v>2.2608148549039676E-12</v>
      </c>
      <c r="AA36" s="54">
        <f t="shared" si="11"/>
        <v>1.5979890051674673E-12</v>
      </c>
      <c r="AB36" s="54">
        <f t="shared" si="12"/>
        <v>-1.7180670919897558E-16</v>
      </c>
      <c r="AC36" s="53">
        <f t="shared" si="13"/>
        <v>3.858632053362236E-12</v>
      </c>
      <c r="AD36" s="107">
        <f t="shared" si="14"/>
        <v>0.83934166077606065</v>
      </c>
      <c r="AE36" s="107">
        <f t="shared" si="15"/>
        <v>16.494617822801612</v>
      </c>
      <c r="AF36" s="107">
        <f t="shared" si="16"/>
        <v>0.83932258504840795</v>
      </c>
      <c r="AG36" s="107">
        <f t="shared" si="17"/>
        <v>16.494957827945356</v>
      </c>
    </row>
    <row r="37" spans="2:33">
      <c r="B37" s="60" t="s">
        <v>89</v>
      </c>
      <c r="C37" s="62" t="s">
        <v>56</v>
      </c>
      <c r="D37" s="88">
        <v>9.9999999999999995E-7</v>
      </c>
      <c r="E37" s="87" t="s">
        <v>57</v>
      </c>
      <c r="H37" s="118" t="s">
        <v>45</v>
      </c>
      <c r="I37" s="119">
        <f>(1-D38)^(1/3)</f>
        <v>0.85726188823133964</v>
      </c>
      <c r="J37" s="143" t="s">
        <v>109</v>
      </c>
      <c r="K37" s="143"/>
      <c r="M37" s="51"/>
      <c r="O37" s="52">
        <f t="shared" si="18"/>
        <v>8.8578050000000028E-10</v>
      </c>
      <c r="P37" s="52">
        <f t="shared" si="0"/>
        <v>2.4554066598014112E-10</v>
      </c>
      <c r="Q37" s="52">
        <f t="shared" si="1"/>
        <v>2.6215164131633115E-12</v>
      </c>
      <c r="R37" s="52">
        <f t="shared" si="2"/>
        <v>2.0363225700480876</v>
      </c>
      <c r="S37" s="52">
        <f t="shared" si="3"/>
        <v>2.6215164131633117E-6</v>
      </c>
      <c r="T37" s="52">
        <f t="shared" si="4"/>
        <v>3.543122000000001E-6</v>
      </c>
      <c r="U37" s="56">
        <f t="shared" si="5"/>
        <v>6.619434068468558</v>
      </c>
      <c r="V37" s="54">
        <f t="shared" si="6"/>
        <v>1.8767870362520822E-12</v>
      </c>
      <c r="W37" s="54">
        <f t="shared" si="7"/>
        <v>1.1058156227017666E-12</v>
      </c>
      <c r="X37" s="54">
        <f t="shared" si="8"/>
        <v>-7.776589815396583E-17</v>
      </c>
      <c r="Y37" s="53">
        <f t="shared" si="9"/>
        <v>2.9825248930556945E-12</v>
      </c>
      <c r="Z37" s="54">
        <f t="shared" si="10"/>
        <v>2.0731367142423711E-12</v>
      </c>
      <c r="AA37" s="54">
        <f t="shared" si="11"/>
        <v>1.5047828704161209E-12</v>
      </c>
      <c r="AB37" s="54">
        <f t="shared" si="12"/>
        <v>-1.8752800581434121E-16</v>
      </c>
      <c r="AC37" s="53">
        <f t="shared" si="13"/>
        <v>3.5777320566526775E-12</v>
      </c>
      <c r="AD37" s="107">
        <f t="shared" si="14"/>
        <v>0.83363562330213792</v>
      </c>
      <c r="AE37" s="107">
        <f t="shared" si="15"/>
        <v>15.189874547982091</v>
      </c>
      <c r="AF37" s="107">
        <f t="shared" si="16"/>
        <v>0.83361347813167019</v>
      </c>
      <c r="AG37" s="107">
        <f t="shared" si="17"/>
        <v>15.19024763723502</v>
      </c>
    </row>
    <row r="38" spans="2:33" ht="15.75" thickBot="1">
      <c r="B38" s="61" t="s">
        <v>105</v>
      </c>
      <c r="C38" s="90" t="s">
        <v>106</v>
      </c>
      <c r="D38" s="90">
        <v>0.37</v>
      </c>
      <c r="E38" s="92" t="s">
        <v>107</v>
      </c>
      <c r="H38" s="120" t="s">
        <v>108</v>
      </c>
      <c r="I38" s="119">
        <f>2*(1-I37^5)/(2-3*I37+3*I37^5-2*I37^6)</f>
        <v>45.954723637430689</v>
      </c>
      <c r="J38" s="143" t="s">
        <v>109</v>
      </c>
      <c r="K38" s="143"/>
      <c r="M38" s="51"/>
      <c r="O38" s="52">
        <f t="shared" si="18"/>
        <v>9.743585500000003E-10</v>
      </c>
      <c r="P38" s="52">
        <f t="shared" si="0"/>
        <v>2.2321878725467372E-10</v>
      </c>
      <c r="Q38" s="52">
        <f t="shared" si="1"/>
        <v>3.1720348599276074E-12</v>
      </c>
      <c r="R38" s="52">
        <f t="shared" si="2"/>
        <v>2.2399548270528968</v>
      </c>
      <c r="S38" s="52">
        <f t="shared" si="3"/>
        <v>3.1720348599276076E-6</v>
      </c>
      <c r="T38" s="52">
        <f t="shared" si="4"/>
        <v>3.8974342000000014E-6</v>
      </c>
      <c r="U38" s="56">
        <f t="shared" si="5"/>
        <v>6.2119188546749138</v>
      </c>
      <c r="V38" s="54">
        <f t="shared" si="6"/>
        <v>1.7061705428678221E-12</v>
      </c>
      <c r="W38" s="54">
        <f t="shared" si="7"/>
        <v>1.0413221057800498E-12</v>
      </c>
      <c r="X38" s="54">
        <f t="shared" si="8"/>
        <v>-8.4882183747789463E-17</v>
      </c>
      <c r="Y38" s="53">
        <f t="shared" si="9"/>
        <v>2.747407766464124E-12</v>
      </c>
      <c r="Z38" s="54">
        <f t="shared" si="10"/>
        <v>1.9025202496563977E-12</v>
      </c>
      <c r="AA38" s="54">
        <f t="shared" si="11"/>
        <v>1.4170304638608692E-12</v>
      </c>
      <c r="AB38" s="54">
        <f t="shared" si="12"/>
        <v>-2.0468852061445239E-16</v>
      </c>
      <c r="AC38" s="53">
        <f t="shared" si="13"/>
        <v>3.3193460249966526E-12</v>
      </c>
      <c r="AD38" s="107">
        <f t="shared" si="14"/>
        <v>0.82769549958772215</v>
      </c>
      <c r="AE38" s="107">
        <f t="shared" si="15"/>
        <v>13.992432855098528</v>
      </c>
      <c r="AF38" s="107">
        <f t="shared" si="16"/>
        <v>0.82766982580902138</v>
      </c>
      <c r="AG38" s="107">
        <f t="shared" si="17"/>
        <v>13.992842046601844</v>
      </c>
    </row>
    <row r="39" spans="2:33">
      <c r="M39" s="51"/>
      <c r="O39" s="52">
        <f t="shared" si="18"/>
        <v>1.0717944050000004E-9</v>
      </c>
      <c r="P39" s="52">
        <f t="shared" si="0"/>
        <v>2.0292617023152154E-10</v>
      </c>
      <c r="Q39" s="52">
        <f t="shared" si="1"/>
        <v>3.8381621805124038E-12</v>
      </c>
      <c r="R39" s="52">
        <f t="shared" si="2"/>
        <v>2.4639503097581867</v>
      </c>
      <c r="S39" s="52">
        <f t="shared" si="3"/>
        <v>3.8381621805124037E-6</v>
      </c>
      <c r="T39" s="52">
        <f t="shared" si="4"/>
        <v>4.2871776200000016E-6</v>
      </c>
      <c r="U39" s="56">
        <f t="shared" si="5"/>
        <v>5.8294918264470299</v>
      </c>
      <c r="V39" s="54">
        <f t="shared" si="6"/>
        <v>1.5510646637044743E-12</v>
      </c>
      <c r="W39" s="54">
        <f t="shared" si="7"/>
        <v>9.8060145258454694E-13</v>
      </c>
      <c r="X39" s="54">
        <f t="shared" si="8"/>
        <v>-9.2649974184772569E-17</v>
      </c>
      <c r="Y39" s="53">
        <f t="shared" si="9"/>
        <v>2.5315734663148365E-12</v>
      </c>
      <c r="Z39" s="54">
        <f t="shared" si="10"/>
        <v>1.7474144053387035E-12</v>
      </c>
      <c r="AA39" s="54">
        <f t="shared" si="11"/>
        <v>1.3344125022416344E-12</v>
      </c>
      <c r="AB39" s="54">
        <f t="shared" si="12"/>
        <v>-2.2342010199922762E-16</v>
      </c>
      <c r="AC39" s="53">
        <f t="shared" si="13"/>
        <v>3.0816034874783387E-12</v>
      </c>
      <c r="AD39" s="107">
        <f t="shared" si="14"/>
        <v>0.82151174756957812</v>
      </c>
      <c r="AE39" s="107">
        <f t="shared" si="15"/>
        <v>12.893197790857283</v>
      </c>
      <c r="AF39" s="107">
        <f t="shared" si="16"/>
        <v>0.82148202539568405</v>
      </c>
      <c r="AG39" s="107">
        <f t="shared" si="17"/>
        <v>12.893646377335765</v>
      </c>
    </row>
    <row r="40" spans="2:33">
      <c r="M40" s="51"/>
      <c r="O40" s="52">
        <f t="shared" si="18"/>
        <v>1.1789738455000005E-9</v>
      </c>
      <c r="P40" s="52">
        <f t="shared" si="0"/>
        <v>1.8447833657411051E-10</v>
      </c>
      <c r="Q40" s="52">
        <f t="shared" si="1"/>
        <v>4.6441762384200102E-12</v>
      </c>
      <c r="R40" s="52">
        <f t="shared" si="2"/>
        <v>2.7103453407340052</v>
      </c>
      <c r="S40" s="52">
        <f t="shared" si="3"/>
        <v>4.6441762384200105E-6</v>
      </c>
      <c r="T40" s="52">
        <f t="shared" si="4"/>
        <v>4.7158953820000021E-6</v>
      </c>
      <c r="U40" s="56">
        <f t="shared" si="5"/>
        <v>5.4706084895648246</v>
      </c>
      <c r="V40" s="54">
        <f t="shared" si="6"/>
        <v>1.410059347945538E-12</v>
      </c>
      <c r="W40" s="54">
        <f t="shared" si="7"/>
        <v>9.2343273909145814E-13</v>
      </c>
      <c r="X40" s="54">
        <f t="shared" si="8"/>
        <v>-1.0112896038302243E-16</v>
      </c>
      <c r="Y40" s="53">
        <f t="shared" si="9"/>
        <v>2.3333909580766131E-12</v>
      </c>
      <c r="Z40" s="54">
        <f t="shared" si="10"/>
        <v>1.6064091317426801E-12</v>
      </c>
      <c r="AA40" s="54">
        <f t="shared" si="11"/>
        <v>1.2566284232521213E-12</v>
      </c>
      <c r="AB40" s="54">
        <f t="shared" si="12"/>
        <v>-2.4386669119616637E-16</v>
      </c>
      <c r="AC40" s="53">
        <f t="shared" si="13"/>
        <v>2.862793688303605E-12</v>
      </c>
      <c r="AD40" s="107">
        <f t="shared" si="14"/>
        <v>0.81507478782353393</v>
      </c>
      <c r="AE40" s="107">
        <f t="shared" si="15"/>
        <v>11.883862564602449</v>
      </c>
      <c r="AF40" s="107">
        <f t="shared" si="16"/>
        <v>0.81504043073234089</v>
      </c>
      <c r="AG40" s="107">
        <f t="shared" si="17"/>
        <v>11.884354138202092</v>
      </c>
    </row>
    <row r="41" spans="2:33">
      <c r="B41" s="4"/>
      <c r="C41" s="4"/>
      <c r="D41" s="4"/>
      <c r="E41" s="4"/>
      <c r="F41" s="4"/>
      <c r="M41" s="51"/>
      <c r="O41" s="52">
        <f t="shared" si="18"/>
        <v>1.2968712300500006E-9</v>
      </c>
      <c r="P41" s="52">
        <f t="shared" si="0"/>
        <v>1.677075787037368E-10</v>
      </c>
      <c r="Q41" s="52">
        <f t="shared" si="1"/>
        <v>5.619453248488212E-12</v>
      </c>
      <c r="R41" s="52">
        <f t="shared" si="2"/>
        <v>2.9813798748074061</v>
      </c>
      <c r="S41" s="52">
        <f t="shared" si="3"/>
        <v>5.619453248488212E-6</v>
      </c>
      <c r="T41" s="52">
        <f t="shared" si="4"/>
        <v>5.1874849202000025E-6</v>
      </c>
      <c r="U41" s="56">
        <f t="shared" si="5"/>
        <v>5.1338194391734042</v>
      </c>
      <c r="V41" s="54">
        <f t="shared" si="6"/>
        <v>1.2818727322669433E-12</v>
      </c>
      <c r="W41" s="54">
        <f t="shared" si="7"/>
        <v>8.696079898307068E-13</v>
      </c>
      <c r="X41" s="54">
        <f t="shared" si="8"/>
        <v>-1.1038430884164463E-16</v>
      </c>
      <c r="Y41" s="53">
        <f t="shared" si="9"/>
        <v>2.1513703377888082E-12</v>
      </c>
      <c r="Z41" s="54">
        <f t="shared" si="10"/>
        <v>1.4782225670808129E-12</v>
      </c>
      <c r="AA41" s="54">
        <f t="shared" si="11"/>
        <v>1.183395289550076E-12</v>
      </c>
      <c r="AB41" s="54">
        <f t="shared" si="12"/>
        <v>-2.6618543348248235E-16</v>
      </c>
      <c r="AC41" s="53">
        <f t="shared" si="13"/>
        <v>2.6613516711974062E-12</v>
      </c>
      <c r="AD41" s="107">
        <f t="shared" si="14"/>
        <v>0.80837506785446911</v>
      </c>
      <c r="AE41" s="107">
        <f t="shared" si="15"/>
        <v>10.956839157771823</v>
      </c>
      <c r="AF41" s="107">
        <f t="shared" si="16"/>
        <v>0.80833541632246453</v>
      </c>
      <c r="AG41" s="107">
        <f t="shared" si="17"/>
        <v>10.95737763711684</v>
      </c>
    </row>
    <row r="42" spans="2:33">
      <c r="B42" s="42"/>
      <c r="C42" s="42"/>
      <c r="D42" s="42"/>
      <c r="E42" s="42"/>
      <c r="F42" s="42"/>
      <c r="M42" s="51"/>
      <c r="O42" s="52">
        <f t="shared" si="18"/>
        <v>1.4265583530550007E-9</v>
      </c>
      <c r="P42" s="52">
        <f t="shared" si="0"/>
        <v>1.5246143518521527E-10</v>
      </c>
      <c r="Q42" s="52">
        <f t="shared" si="1"/>
        <v>6.7995384306707385E-12</v>
      </c>
      <c r="R42" s="52">
        <f t="shared" si="2"/>
        <v>3.2795178622881469</v>
      </c>
      <c r="S42" s="52">
        <f t="shared" si="3"/>
        <v>6.7995384306707389E-6</v>
      </c>
      <c r="T42" s="52">
        <f t="shared" si="4"/>
        <v>5.7062334122200026E-6</v>
      </c>
      <c r="U42" s="56">
        <f t="shared" si="5"/>
        <v>4.8177645067637727</v>
      </c>
      <c r="V42" s="54">
        <f t="shared" si="6"/>
        <v>1.1653394876501071E-12</v>
      </c>
      <c r="W42" s="54">
        <f t="shared" si="7"/>
        <v>8.1893141935668804E-13</v>
      </c>
      <c r="X42" s="54">
        <f t="shared" si="8"/>
        <v>-1.2048716492697978E-16</v>
      </c>
      <c r="Y42" s="53">
        <f t="shared" si="9"/>
        <v>1.9841504198418681E-12</v>
      </c>
      <c r="Z42" s="54">
        <f t="shared" si="10"/>
        <v>1.3616893841937359E-12</v>
      </c>
      <c r="AA42" s="54">
        <f t="shared" si="11"/>
        <v>1.1144467571269352E-12</v>
      </c>
      <c r="AB42" s="54">
        <f t="shared" si="12"/>
        <v>-2.9054789183101444E-16</v>
      </c>
      <c r="AC42" s="53">
        <f t="shared" si="13"/>
        <v>2.4758455934288401E-12</v>
      </c>
      <c r="AD42" s="107">
        <f t="shared" si="14"/>
        <v>0.80140313479484193</v>
      </c>
      <c r="AE42" s="107">
        <f t="shared" si="15"/>
        <v>10.105195108982171</v>
      </c>
      <c r="AF42" s="107">
        <f t="shared" si="16"/>
        <v>0.80135745001214953</v>
      </c>
      <c r="AG42" s="107">
        <f t="shared" si="17"/>
        <v>10.105784768644536</v>
      </c>
    </row>
    <row r="43" spans="2:33">
      <c r="B43" s="23"/>
      <c r="C43" s="43"/>
      <c r="D43" s="23"/>
      <c r="E43" s="23"/>
      <c r="F43" s="23"/>
      <c r="M43" s="51"/>
      <c r="O43" s="52">
        <f t="shared" si="18"/>
        <v>1.569214188360501E-9</v>
      </c>
      <c r="P43" s="52">
        <f t="shared" si="0"/>
        <v>1.3860130471383205E-10</v>
      </c>
      <c r="Q43" s="52">
        <f t="shared" si="1"/>
        <v>8.2274415011115966E-12</v>
      </c>
      <c r="R43" s="52">
        <f t="shared" si="2"/>
        <v>3.6074696485169619</v>
      </c>
      <c r="S43" s="52">
        <f t="shared" si="3"/>
        <v>8.2274415011115973E-6</v>
      </c>
      <c r="T43" s="52">
        <f t="shared" si="4"/>
        <v>6.2768567534420039E-6</v>
      </c>
      <c r="U43" s="56">
        <f t="shared" si="5"/>
        <v>4.5211672676998003</v>
      </c>
      <c r="V43" s="54">
        <f t="shared" si="6"/>
        <v>1.0594002256221233E-12</v>
      </c>
      <c r="W43" s="54">
        <f t="shared" si="7"/>
        <v>7.7121871821599735E-13</v>
      </c>
      <c r="X43" s="54">
        <f t="shared" si="8"/>
        <v>-1.3151520256710647E-16</v>
      </c>
      <c r="Y43" s="53">
        <f t="shared" si="9"/>
        <v>1.8304874286355536E-12</v>
      </c>
      <c r="Z43" s="54">
        <f t="shared" si="10"/>
        <v>1.2557501968581811E-12</v>
      </c>
      <c r="AA43" s="54">
        <f t="shared" si="11"/>
        <v>1.049532104276893E-12</v>
      </c>
      <c r="AB43" s="54">
        <f t="shared" si="12"/>
        <v>-3.1714137246701197E-16</v>
      </c>
      <c r="AC43" s="53">
        <f t="shared" si="13"/>
        <v>2.304965159762607E-12</v>
      </c>
      <c r="AD43" s="107">
        <f>Y43/AC43</f>
        <v>0.79414971670291068</v>
      </c>
      <c r="AE43" s="107">
        <f t="shared" si="15"/>
        <v>9.322595921117486</v>
      </c>
      <c r="AF43" s="107">
        <f t="shared" si="16"/>
        <v>0.79409717444806194</v>
      </c>
      <c r="AG43" s="107">
        <f t="shared" si="17"/>
        <v>9.3232414237078807</v>
      </c>
    </row>
    <row r="44" spans="2:33">
      <c r="B44" s="23"/>
      <c r="C44" s="23"/>
      <c r="M44" s="51"/>
      <c r="O44" s="52">
        <f t="shared" si="18"/>
        <v>1.7261356071965512E-9</v>
      </c>
      <c r="P44" s="52">
        <f t="shared" si="0"/>
        <v>1.2600118610348366E-10</v>
      </c>
      <c r="Q44" s="52">
        <f t="shared" si="1"/>
        <v>9.9552042163450302E-12</v>
      </c>
      <c r="R44" s="52">
        <f t="shared" si="2"/>
        <v>3.9682166133686589</v>
      </c>
      <c r="S44" s="52">
        <f t="shared" si="3"/>
        <v>9.9552042163450304E-6</v>
      </c>
      <c r="T44" s="52">
        <f t="shared" si="4"/>
        <v>6.9045424287862048E-6</v>
      </c>
      <c r="U44" s="56">
        <f t="shared" si="5"/>
        <v>4.2428298871398731</v>
      </c>
      <c r="V44" s="54">
        <f t="shared" si="6"/>
        <v>9.6309186762130373E-13</v>
      </c>
      <c r="W44" s="54">
        <f t="shared" si="7"/>
        <v>7.2629638080812983E-13</v>
      </c>
      <c r="X44" s="54">
        <f t="shared" si="8"/>
        <v>-1.4355322465608672E-16</v>
      </c>
      <c r="Y44" s="53">
        <f t="shared" si="9"/>
        <v>1.6892446952047775E-12</v>
      </c>
      <c r="Z44" s="54">
        <f t="shared" si="10"/>
        <v>1.1594419292345004E-12</v>
      </c>
      <c r="AA44" s="54">
        <f t="shared" si="11"/>
        <v>9.8841531762698465E-13</v>
      </c>
      <c r="AB44" s="54">
        <f t="shared" si="12"/>
        <v>-3.4617037270855736E-16</v>
      </c>
      <c r="AC44" s="53">
        <f t="shared" si="13"/>
        <v>2.1475110764887763E-12</v>
      </c>
      <c r="AD44" s="107">
        <f t="shared" ref="AD44:AD107" si="19">Y44/AC44</f>
        <v>0.78660581251423689</v>
      </c>
      <c r="AE44" s="107">
        <f t="shared" si="15"/>
        <v>8.6032525866752803</v>
      </c>
      <c r="AF44" s="107">
        <f t="shared" si="16"/>
        <v>0.78654549742005997</v>
      </c>
      <c r="AG44" s="107">
        <f t="shared" si="17"/>
        <v>8.603959017781218</v>
      </c>
    </row>
    <row r="45" spans="2:33" ht="15.75" thickBot="1">
      <c r="B45" s="4"/>
      <c r="C45" s="50"/>
      <c r="D45" s="47" t="s">
        <v>64</v>
      </c>
      <c r="E45" s="47" t="s">
        <v>65</v>
      </c>
      <c r="F45" s="47" t="s">
        <v>66</v>
      </c>
      <c r="G45" s="49" t="s">
        <v>67</v>
      </c>
      <c r="M45" s="51"/>
      <c r="O45" s="52">
        <f t="shared" si="18"/>
        <v>1.8987491679162064E-9</v>
      </c>
      <c r="P45" s="52">
        <f t="shared" si="0"/>
        <v>1.1454653282134878E-10</v>
      </c>
      <c r="Q45" s="52">
        <f t="shared" si="1"/>
        <v>1.204579710177749E-11</v>
      </c>
      <c r="R45" s="52">
        <f t="shared" si="2"/>
        <v>4.3650382747055243</v>
      </c>
      <c r="S45" s="52">
        <f t="shared" si="3"/>
        <v>1.2045797101777491E-5</v>
      </c>
      <c r="T45" s="52">
        <f t="shared" si="4"/>
        <v>7.5949966716648256E-6</v>
      </c>
      <c r="U45" s="56">
        <f t="shared" si="5"/>
        <v>3.9816282835747452</v>
      </c>
      <c r="V45" s="54">
        <f t="shared" si="6"/>
        <v>8.7553888994302976E-13</v>
      </c>
      <c r="W45" s="54">
        <f t="shared" si="7"/>
        <v>6.8400107268835727E-13</v>
      </c>
      <c r="X45" s="54">
        <f t="shared" si="8"/>
        <v>-1.5669381887140132E-16</v>
      </c>
      <c r="Y45" s="53">
        <f t="shared" si="9"/>
        <v>1.5593832688125156E-12</v>
      </c>
      <c r="Z45" s="54">
        <f t="shared" si="10"/>
        <v>1.0718890609117178E-12</v>
      </c>
      <c r="AA45" s="54">
        <f t="shared" si="11"/>
        <v>9.3087423189873747E-13</v>
      </c>
      <c r="AB45" s="54">
        <f t="shared" si="12"/>
        <v>-3.7785816243271872E-16</v>
      </c>
      <c r="AC45" s="53">
        <f t="shared" si="13"/>
        <v>2.0023854346480223E-12</v>
      </c>
      <c r="AD45" s="107">
        <f t="shared" si="19"/>
        <v>0.77876279053469177</v>
      </c>
      <c r="AE45" s="107">
        <f t="shared" si="15"/>
        <v>7.9418737730019098</v>
      </c>
      <c r="AF45" s="107">
        <f t="shared" si="16"/>
        <v>0.77869369103898378</v>
      </c>
      <c r="AG45" s="107">
        <f t="shared" si="17"/>
        <v>7.9426466792168675</v>
      </c>
    </row>
    <row r="46" spans="2:33">
      <c r="C46" s="122" t="s">
        <v>60</v>
      </c>
      <c r="D46" s="121">
        <f>$I$37^2*PI()*$D$31^2*$D$30*($I$38*$D$37*(E23*$I$34^E22)+$I$33*(F20+F23*$I$34^F22)+($I$32/(2*$D$31))*(7.5609/(2-2*$I$37)+4.9534/(2-2*$I$37)*$I$34^G22))</f>
        <v>3.3248388076512707E-12</v>
      </c>
      <c r="E46" s="48">
        <f>$I$37^2*PI()*$D$31^2*$D$30*($I$38^$H$16*$D$37^$H$16*$I$33^$H$17*($I$32/(2*$D$31))^H18*(H20+H23*$I$34^$H$22)+$I$38^$I$16*$D$37^$I$16*$I$33^$I$17*($I$32/(2*$D$31))^I18*(I20+I23*$I$34^$I$22)+I38^J16*D37^$J$16*$I$33^$J$17*($I$32/(2*$D$31))^J18*(J20+J23*$I$34^$J$22))</f>
        <v>1.5862241115569788E-12</v>
      </c>
      <c r="F46" s="48">
        <f>$I$37^2*PI()*$D$31^2*$D$30*($I$38^$K$16*$D$37^$K$16*$I$33^$K$17*($I$32/(2*$D$31))^K18*(K20+K23*$I$34^$K$22))</f>
        <v>-4.5988674618600261E-17</v>
      </c>
      <c r="G46" s="46">
        <f>D46+E46+F46</f>
        <v>4.9110169305336312E-12</v>
      </c>
      <c r="M46" s="51"/>
      <c r="O46" s="52">
        <f t="shared" si="18"/>
        <v>2.0886240847078271E-9</v>
      </c>
      <c r="P46" s="52">
        <f t="shared" si="0"/>
        <v>1.0413321165577162E-10</v>
      </c>
      <c r="Q46" s="52">
        <f t="shared" si="1"/>
        <v>1.4575414493150763E-11</v>
      </c>
      <c r="R46" s="52">
        <f t="shared" si="2"/>
        <v>4.8015421021760769</v>
      </c>
      <c r="S46" s="52">
        <f t="shared" si="3"/>
        <v>1.4575414493150764E-5</v>
      </c>
      <c r="T46" s="52">
        <f t="shared" si="4"/>
        <v>8.3544963388313072E-6</v>
      </c>
      <c r="U46" s="56">
        <f t="shared" si="5"/>
        <v>3.7365075904937335</v>
      </c>
      <c r="V46" s="54">
        <f t="shared" si="6"/>
        <v>7.9594536468200401E-13</v>
      </c>
      <c r="W46" s="54">
        <f t="shared" si="7"/>
        <v>6.441790350062176E-13</v>
      </c>
      <c r="X46" s="54">
        <f t="shared" si="8"/>
        <v>-1.7103807404804739E-16</v>
      </c>
      <c r="Y46" s="53">
        <f t="shared" si="9"/>
        <v>1.4399533616141736E-12</v>
      </c>
      <c r="Z46" s="54">
        <f t="shared" si="10"/>
        <v>9.9229566796981444E-13</v>
      </c>
      <c r="AA46" s="54">
        <f t="shared" si="11"/>
        <v>8.7669972026873928E-13</v>
      </c>
      <c r="AB46" s="54">
        <f t="shared" si="12"/>
        <v>-4.1244851157062418E-16</v>
      </c>
      <c r="AC46" s="53">
        <f t="shared" si="13"/>
        <v>1.8685829397269832E-12</v>
      </c>
      <c r="AD46" s="107">
        <f t="shared" si="19"/>
        <v>0.77061249516950192</v>
      </c>
      <c r="AE46" s="107">
        <f t="shared" si="15"/>
        <v>7.3336222503259911</v>
      </c>
      <c r="AF46" s="107">
        <f t="shared" si="16"/>
        <v>0.77053349951643657</v>
      </c>
      <c r="AG46" s="107">
        <f t="shared" si="17"/>
        <v>7.3344676806324935</v>
      </c>
    </row>
    <row r="47" spans="2:33">
      <c r="C47" s="123" t="s">
        <v>61</v>
      </c>
      <c r="D47" s="121">
        <f>PI()*$D$31^2*$D$30*($D$37*(E21+$I$38*E24*$I$34^E22)+$I$33*(F21+F24*$I$34^F22)+$I$37^2*($I$32/(2*$D$31))*(7.5609/(2-2*$I$37)+4.9534/(2-2*$I$37)*$I$34^G22))</f>
        <v>3.5211883922000367E-12</v>
      </c>
      <c r="E47" s="48">
        <f>PI()*$D$31^2*$D$30*($I$38^$H$16*$D$37^$H$16*$I$33^$H$17*($I$32/(2*$D$31))^H18*(H21+H24*$I$34^$H$22)+$I$38^$I$16*$D$37^$I$16*$I$33^$I$17*($I$32/(2*$D$31))^I18*(I21+I24*$I$34^$I$22)+$I$38^$J$16*$D$37^$J$16*$I$33^$J$17*($I$32/(2*$D$31))^J18*(J21+J24*$I$34^$J$22))</f>
        <v>2.1584639535348367E-12</v>
      </c>
      <c r="F47" s="48">
        <f>PI()*$D$31^2*$D$30*($I$38^$K$16*$D$37^$K$16*$I$33^$K$17*($I$32/(2*$D$31))^K18*(K21+K24*$I$34^$K$22))</f>
        <v>-1.1089905274669431E-16</v>
      </c>
      <c r="G47" s="46">
        <f>D47+E47+F47</f>
        <v>5.6795414466821271E-12</v>
      </c>
      <c r="M47" s="51"/>
      <c r="O47" s="52">
        <f t="shared" si="18"/>
        <v>2.2974864931786098E-9</v>
      </c>
      <c r="P47" s="52">
        <f t="shared" si="0"/>
        <v>9.4666556050701464E-11</v>
      </c>
      <c r="Q47" s="52">
        <f t="shared" si="1"/>
        <v>1.7636251536712422E-11</v>
      </c>
      <c r="R47" s="52">
        <f t="shared" si="2"/>
        <v>5.2816963123936853</v>
      </c>
      <c r="S47" s="52">
        <f t="shared" si="3"/>
        <v>1.7636251536712424E-5</v>
      </c>
      <c r="T47" s="52">
        <f t="shared" si="4"/>
        <v>9.1899459727144386E-6</v>
      </c>
      <c r="U47" s="56">
        <f t="shared" si="5"/>
        <v>3.5064778979049507</v>
      </c>
      <c r="V47" s="54">
        <f t="shared" si="6"/>
        <v>7.235877243248993E-13</v>
      </c>
      <c r="W47" s="54">
        <f t="shared" si="7"/>
        <v>6.0668552390892752E-13</v>
      </c>
      <c r="X47" s="54">
        <f t="shared" si="8"/>
        <v>-1.8669636273452218E-16</v>
      </c>
      <c r="Y47" s="53">
        <f t="shared" si="9"/>
        <v>1.3300865518710923E-12</v>
      </c>
      <c r="Z47" s="54">
        <f t="shared" si="10"/>
        <v>9.1993818771761209E-13</v>
      </c>
      <c r="AA47" s="54">
        <f t="shared" si="11"/>
        <v>8.2569493238094392E-13</v>
      </c>
      <c r="AB47" s="54">
        <f t="shared" si="12"/>
        <v>-4.5020757719635986E-16</v>
      </c>
      <c r="AC47" s="53">
        <f t="shared" si="13"/>
        <v>1.7451829125213598E-12</v>
      </c>
      <c r="AD47" s="107">
        <f t="shared" si="19"/>
        <v>0.76214736136136274</v>
      </c>
      <c r="AE47" s="107">
        <f t="shared" si="15"/>
        <v>6.774075183050849</v>
      </c>
      <c r="AF47" s="107">
        <f t="shared" si="16"/>
        <v>0.76205725510241085</v>
      </c>
      <c r="AG47" s="107">
        <f t="shared" si="17"/>
        <v>6.7749997338408221</v>
      </c>
    </row>
    <row r="48" spans="2:33">
      <c r="C48" s="124" t="s">
        <v>134</v>
      </c>
      <c r="D48" s="134">
        <f>G46/G47</f>
        <v>0.86468546389472123</v>
      </c>
      <c r="E48" s="134"/>
      <c r="F48" s="134"/>
      <c r="G48" s="135"/>
      <c r="M48" s="51"/>
      <c r="O48" s="52">
        <f t="shared" si="18"/>
        <v>2.5272351424964711E-9</v>
      </c>
      <c r="P48" s="52">
        <f t="shared" si="0"/>
        <v>8.6060505500637687E-11</v>
      </c>
      <c r="Q48" s="52">
        <f t="shared" si="1"/>
        <v>2.1339864359422038E-11</v>
      </c>
      <c r="R48" s="52">
        <f t="shared" si="2"/>
        <v>5.8098659436330546</v>
      </c>
      <c r="S48" s="52">
        <f t="shared" si="3"/>
        <v>2.133986435942204E-5</v>
      </c>
      <c r="T48" s="52">
        <f t="shared" si="4"/>
        <v>1.0108940569985884E-5</v>
      </c>
      <c r="U48" s="56">
        <f t="shared" si="5"/>
        <v>3.2906102565769717</v>
      </c>
      <c r="V48" s="54">
        <f t="shared" si="6"/>
        <v>6.5780818422793418E-13</v>
      </c>
      <c r="W48" s="54">
        <f t="shared" si="7"/>
        <v>5.7138428286703589E-13</v>
      </c>
      <c r="X48" s="54">
        <f t="shared" si="8"/>
        <v>-2.0378919608341762E-16</v>
      </c>
      <c r="Y48" s="53">
        <f t="shared" si="9"/>
        <v>1.2289886778988866E-12</v>
      </c>
      <c r="Z48" s="54">
        <f t="shared" si="10"/>
        <v>8.5415884134608673E-13</v>
      </c>
      <c r="AA48" s="54">
        <f t="shared" si="11"/>
        <v>7.7767457723836071E-13</v>
      </c>
      <c r="AB48" s="54">
        <f t="shared" si="12"/>
        <v>-4.914259650466359E-16</v>
      </c>
      <c r="AC48" s="53">
        <f t="shared" si="13"/>
        <v>1.6313419926194007E-12</v>
      </c>
      <c r="AD48" s="107">
        <f t="shared" si="19"/>
        <v>0.75336053596311425</v>
      </c>
      <c r="AE48" s="107">
        <f t="shared" si="15"/>
        <v>6.2591879389305927</v>
      </c>
      <c r="AF48" s="107">
        <f t="shared" si="16"/>
        <v>0.75325800149988853</v>
      </c>
      <c r="AG48" s="107">
        <f t="shared" si="17"/>
        <v>6.2601988029677136</v>
      </c>
    </row>
    <row r="49" spans="3:33" ht="15.75" thickBot="1">
      <c r="C49" s="125" t="s">
        <v>135</v>
      </c>
      <c r="D49" s="134">
        <f>G46/(PI()*$D$30*$D$31^2*$D$37)</f>
        <v>25.011603843277271</v>
      </c>
      <c r="E49" s="134"/>
      <c r="F49" s="134"/>
      <c r="G49" s="135"/>
      <c r="M49" s="51"/>
      <c r="O49" s="52">
        <f t="shared" si="18"/>
        <v>2.7799586567461186E-9</v>
      </c>
      <c r="P49" s="52">
        <f t="shared" si="0"/>
        <v>7.8236823182397888E-11</v>
      </c>
      <c r="Q49" s="52">
        <f t="shared" si="1"/>
        <v>2.5821235874900672E-11</v>
      </c>
      <c r="R49" s="52">
        <f t="shared" si="2"/>
        <v>6.3908525379963601</v>
      </c>
      <c r="S49" s="52">
        <f t="shared" si="3"/>
        <v>2.5821235874900672E-5</v>
      </c>
      <c r="T49" s="52">
        <f t="shared" si="4"/>
        <v>1.1119834626984475E-5</v>
      </c>
      <c r="U49" s="56">
        <f t="shared" si="5"/>
        <v>3.0880329289443291</v>
      </c>
      <c r="V49" s="54">
        <f t="shared" si="6"/>
        <v>5.9800876319698891E-13</v>
      </c>
      <c r="W49" s="54">
        <f t="shared" si="7"/>
        <v>5.3814704600024822E-13</v>
      </c>
      <c r="X49" s="54">
        <f t="shared" si="8"/>
        <v>-2.2244815780705881E-16</v>
      </c>
      <c r="Y49" s="53">
        <f t="shared" si="9"/>
        <v>1.13593336103943E-12</v>
      </c>
      <c r="Z49" s="54">
        <f t="shared" si="10"/>
        <v>7.9435965472112099E-13</v>
      </c>
      <c r="AA49" s="54">
        <f t="shared" si="11"/>
        <v>7.3246424836660589E-13</v>
      </c>
      <c r="AB49" s="54">
        <f t="shared" si="12"/>
        <v>-5.3642098170127367E-16</v>
      </c>
      <c r="AC49" s="53">
        <f t="shared" si="13"/>
        <v>1.5262874821060256E-12</v>
      </c>
      <c r="AD49" s="107">
        <f t="shared" si="19"/>
        <v>0.74424600500033511</v>
      </c>
      <c r="AE49" s="107">
        <f t="shared" si="15"/>
        <v>5.7852611018373095</v>
      </c>
      <c r="AF49" s="107">
        <f t="shared" si="16"/>
        <v>0.74412962381614789</v>
      </c>
      <c r="AG49" s="107">
        <f t="shared" si="17"/>
        <v>5.7863661214887561</v>
      </c>
    </row>
    <row r="50" spans="3:33">
      <c r="M50" s="51"/>
      <c r="O50" s="52">
        <f t="shared" si="18"/>
        <v>3.0579545224207309E-9</v>
      </c>
      <c r="P50" s="52">
        <f t="shared" si="0"/>
        <v>7.1124384711270798E-11</v>
      </c>
      <c r="Q50" s="52">
        <f t="shared" si="1"/>
        <v>3.1243695408629821E-11</v>
      </c>
      <c r="R50" s="52">
        <f t="shared" si="2"/>
        <v>7.0299377917959971</v>
      </c>
      <c r="S50" s="52">
        <f t="shared" si="3"/>
        <v>3.1243695408629822E-5</v>
      </c>
      <c r="T50" s="52">
        <f t="shared" si="4"/>
        <v>1.2231818089682923E-5</v>
      </c>
      <c r="U50" s="56">
        <f t="shared" si="5"/>
        <v>2.8979278716321701</v>
      </c>
      <c r="V50" s="54">
        <f t="shared" si="6"/>
        <v>5.436458478279532E-13</v>
      </c>
      <c r="W50" s="54">
        <f t="shared" si="7"/>
        <v>5.068530705949936E-13</v>
      </c>
      <c r="X50" s="54">
        <f t="shared" si="8"/>
        <v>-2.4281692456140313E-16</v>
      </c>
      <c r="Y50" s="53">
        <f t="shared" si="9"/>
        <v>1.0502561014983854E-12</v>
      </c>
      <c r="Z50" s="54">
        <f t="shared" si="10"/>
        <v>7.399970229811422E-13</v>
      </c>
      <c r="AA50" s="54">
        <f t="shared" si="11"/>
        <v>6.8989978879719701E-13</v>
      </c>
      <c r="AB50" s="54">
        <f t="shared" si="12"/>
        <v>-5.8553909518048951E-16</v>
      </c>
      <c r="AC50" s="53">
        <f t="shared" si="13"/>
        <v>1.4293112726831588E-12</v>
      </c>
      <c r="AD50" s="107">
        <f t="shared" si="19"/>
        <v>0.7347987254916164</v>
      </c>
      <c r="AE50" s="107">
        <f t="shared" si="15"/>
        <v>5.3489104021085252</v>
      </c>
      <c r="AF50" s="107">
        <f t="shared" si="16"/>
        <v>0.73466698383315865</v>
      </c>
      <c r="AG50" s="107">
        <f t="shared" si="17"/>
        <v>5.3501181271971658</v>
      </c>
    </row>
    <row r="51" spans="3:33">
      <c r="M51" s="51"/>
      <c r="O51" s="52">
        <f t="shared" si="18"/>
        <v>3.363749974662804E-9</v>
      </c>
      <c r="P51" s="52">
        <f t="shared" si="0"/>
        <v>6.4658531555700722E-11</v>
      </c>
      <c r="Q51" s="52">
        <f t="shared" si="1"/>
        <v>3.7804871444442084E-11</v>
      </c>
      <c r="R51" s="52">
        <f t="shared" si="2"/>
        <v>7.7329315709755972</v>
      </c>
      <c r="S51" s="52">
        <f t="shared" si="3"/>
        <v>3.7804871444442086E-5</v>
      </c>
      <c r="T51" s="52">
        <f t="shared" si="4"/>
        <v>1.3454999898651216E-5</v>
      </c>
      <c r="U51" s="56">
        <f t="shared" si="5"/>
        <v>2.719527435511274</v>
      </c>
      <c r="V51" s="54">
        <f t="shared" si="6"/>
        <v>4.9422525121164379E-13</v>
      </c>
      <c r="W51" s="54">
        <f t="shared" si="7"/>
        <v>4.7738869711251625E-13</v>
      </c>
      <c r="X51" s="54">
        <f t="shared" si="8"/>
        <v>-2.6505238081465089E-16</v>
      </c>
      <c r="Y51" s="53">
        <f t="shared" si="9"/>
        <v>9.7134889594334539E-13</v>
      </c>
      <c r="Z51" s="54">
        <f t="shared" si="10"/>
        <v>6.9057676955336052E-13</v>
      </c>
      <c r="AA51" s="54">
        <f t="shared" si="11"/>
        <v>6.4982669356522296E-13</v>
      </c>
      <c r="AB51" s="54">
        <f t="shared" si="12"/>
        <v>-6.3915862338664492E-16</v>
      </c>
      <c r="AC51" s="53">
        <f t="shared" si="13"/>
        <v>1.3397643044951969E-12</v>
      </c>
      <c r="AD51" s="107">
        <f t="shared" si="19"/>
        <v>0.72501476019644739</v>
      </c>
      <c r="AE51" s="107">
        <f t="shared" si="15"/>
        <v>4.9470393041996328</v>
      </c>
      <c r="AF51" s="107">
        <f t="shared" si="16"/>
        <v>0.72486605909084023</v>
      </c>
      <c r="AG51" s="107">
        <f t="shared" si="17"/>
        <v>4.9483590548523493</v>
      </c>
    </row>
    <row r="52" spans="3:33">
      <c r="M52" s="51"/>
      <c r="O52" s="52">
        <f t="shared" si="18"/>
        <v>3.7001249721290846E-9</v>
      </c>
      <c r="P52" s="52">
        <f t="shared" si="0"/>
        <v>5.8780483232455204E-11</v>
      </c>
      <c r="Q52" s="52">
        <f t="shared" si="1"/>
        <v>4.5743894447774922E-11</v>
      </c>
      <c r="R52" s="52">
        <f t="shared" si="2"/>
        <v>8.5062247280731569</v>
      </c>
      <c r="S52" s="52">
        <f t="shared" si="3"/>
        <v>4.5743894447774926E-5</v>
      </c>
      <c r="T52" s="52">
        <f t="shared" si="4"/>
        <v>1.4800499888516337E-5</v>
      </c>
      <c r="U52" s="56">
        <f t="shared" si="5"/>
        <v>2.5521112700977269</v>
      </c>
      <c r="V52" s="54">
        <f t="shared" si="6"/>
        <v>4.492977211059358E-13</v>
      </c>
      <c r="W52" s="54">
        <f t="shared" si="7"/>
        <v>4.4964693508721731E-13</v>
      </c>
      <c r="X52" s="54">
        <f t="shared" si="8"/>
        <v>-2.8932583701665252E-16</v>
      </c>
      <c r="Y52" s="53">
        <f t="shared" si="9"/>
        <v>8.9865533035613649E-13</v>
      </c>
      <c r="Z52" s="54">
        <f t="shared" si="10"/>
        <v>6.4564965470259255E-13</v>
      </c>
      <c r="AA52" s="54">
        <f t="shared" si="11"/>
        <v>6.1209954755430635E-13</v>
      </c>
      <c r="AB52" s="54">
        <f t="shared" si="12"/>
        <v>-6.976926716499449E-16</v>
      </c>
      <c r="AC52" s="53">
        <f t="shared" si="13"/>
        <v>1.2570515095852488E-12</v>
      </c>
      <c r="AD52" s="107">
        <f t="shared" si="19"/>
        <v>0.7148914133619223</v>
      </c>
      <c r="AE52" s="107">
        <f t="shared" si="15"/>
        <v>4.5768140147858984</v>
      </c>
      <c r="AF52" s="107">
        <f t="shared" si="16"/>
        <v>0.71472408398581289</v>
      </c>
      <c r="AG52" s="107">
        <f t="shared" si="17"/>
        <v>4.5782559496792636</v>
      </c>
    </row>
    <row r="53" spans="3:33">
      <c r="M53" s="51"/>
      <c r="O53" s="52">
        <f t="shared" si="18"/>
        <v>4.0701374693419934E-9</v>
      </c>
      <c r="P53" s="52">
        <f t="shared" si="0"/>
        <v>5.3436802938595631E-11</v>
      </c>
      <c r="Q53" s="52">
        <f t="shared" si="1"/>
        <v>5.5350112281807673E-11</v>
      </c>
      <c r="R53" s="52">
        <f t="shared" si="2"/>
        <v>9.3568472008804751</v>
      </c>
      <c r="S53" s="52">
        <f t="shared" si="3"/>
        <v>5.5350112281807675E-5</v>
      </c>
      <c r="T53" s="52">
        <f t="shared" si="4"/>
        <v>1.6280549877367974E-5</v>
      </c>
      <c r="U53" s="56">
        <f t="shared" si="5"/>
        <v>2.3950034199666228</v>
      </c>
      <c r="V53" s="54">
        <f t="shared" si="6"/>
        <v>4.0845485676874753E-13</v>
      </c>
      <c r="W53" s="54">
        <f t="shared" si="7"/>
        <v>4.235270734103967E-13</v>
      </c>
      <c r="X53" s="54">
        <f t="shared" si="8"/>
        <v>-3.1582436071766121E-16</v>
      </c>
      <c r="Y53" s="53">
        <f t="shared" si="9"/>
        <v>8.316661058184265E-13</v>
      </c>
      <c r="Z53" s="54">
        <f t="shared" si="10"/>
        <v>6.0480729282004177E-13</v>
      </c>
      <c r="AA53" s="54">
        <f t="shared" si="11"/>
        <v>5.765814966526619E-13</v>
      </c>
      <c r="AB53" s="54">
        <f t="shared" si="12"/>
        <v>-7.6159234264501077E-16</v>
      </c>
      <c r="AC53" s="53">
        <f t="shared" si="13"/>
        <v>1.1806271971300585E-12</v>
      </c>
      <c r="AD53" s="107">
        <f t="shared" si="19"/>
        <v>0.70442736525136118</v>
      </c>
      <c r="AE53" s="107">
        <f t="shared" si="15"/>
        <v>4.2356406957756771</v>
      </c>
      <c r="AF53" s="107">
        <f t="shared" si="16"/>
        <v>0.70423969080539506</v>
      </c>
      <c r="AG53" s="107">
        <f t="shared" si="17"/>
        <v>4.2372158862063332</v>
      </c>
    </row>
    <row r="54" spans="3:33" ht="16.5" customHeight="1">
      <c r="M54" s="51"/>
      <c r="O54" s="52">
        <f t="shared" si="18"/>
        <v>4.4771512162761934E-9</v>
      </c>
      <c r="P54" s="52">
        <f t="shared" si="0"/>
        <v>4.8578911762359664E-11</v>
      </c>
      <c r="Q54" s="52">
        <f t="shared" si="1"/>
        <v>6.6973635860987304E-11</v>
      </c>
      <c r="R54" s="52">
        <f t="shared" si="2"/>
        <v>10.292531920968521</v>
      </c>
      <c r="S54" s="52">
        <f t="shared" si="3"/>
        <v>6.6973635860987301E-5</v>
      </c>
      <c r="T54" s="52">
        <f t="shared" si="4"/>
        <v>1.7908604865104772E-5</v>
      </c>
      <c r="U54" s="56">
        <f t="shared" si="5"/>
        <v>2.2475696016607283</v>
      </c>
      <c r="V54" s="54">
        <f t="shared" si="6"/>
        <v>3.7132539736659869E-13</v>
      </c>
      <c r="W54" s="54">
        <f t="shared" si="7"/>
        <v>3.9893431358438543E-13</v>
      </c>
      <c r="X54" s="54">
        <f t="shared" si="8"/>
        <v>-3.4475223119757785E-16</v>
      </c>
      <c r="Y54" s="53">
        <f t="shared" si="9"/>
        <v>7.6991495871978655E-13</v>
      </c>
      <c r="Z54" s="54">
        <f t="shared" si="10"/>
        <v>5.6767844138336535E-13</v>
      </c>
      <c r="AA54" s="54">
        <f t="shared" si="11"/>
        <v>5.4314375030743663E-13</v>
      </c>
      <c r="AB54" s="54">
        <f t="shared" si="12"/>
        <v>-8.3135024414592312E-16</v>
      </c>
      <c r="AC54" s="53">
        <f t="shared" si="13"/>
        <v>1.1099908414466559E-12</v>
      </c>
      <c r="AD54" s="107">
        <f t="shared" si="19"/>
        <v>0.69362280297407952</v>
      </c>
      <c r="AE54" s="107">
        <f t="shared" si="15"/>
        <v>3.9211446861006913</v>
      </c>
      <c r="AF54" s="107">
        <f t="shared" si="16"/>
        <v>0.69341304835488493</v>
      </c>
      <c r="AG54" s="107">
        <f t="shared" si="17"/>
        <v>3.9228651963343526</v>
      </c>
    </row>
    <row r="55" spans="3:33">
      <c r="M55" s="51"/>
      <c r="O55" s="52">
        <f t="shared" si="18"/>
        <v>4.9248663379038135E-9</v>
      </c>
      <c r="P55" s="52">
        <f t="shared" si="0"/>
        <v>4.4162647056690593E-11</v>
      </c>
      <c r="Q55" s="52">
        <f t="shared" si="1"/>
        <v>8.1038099391794659E-11</v>
      </c>
      <c r="R55" s="52">
        <f t="shared" si="2"/>
        <v>11.321785113065376</v>
      </c>
      <c r="S55" s="52">
        <f t="shared" si="3"/>
        <v>8.1038099391794659E-5</v>
      </c>
      <c r="T55" s="52">
        <f t="shared" si="4"/>
        <v>1.9699465351615253E-5</v>
      </c>
      <c r="U55" s="56">
        <f t="shared" si="5"/>
        <v>2.1092146503475679</v>
      </c>
      <c r="V55" s="54">
        <f t="shared" si="6"/>
        <v>3.3757184825863951E-13</v>
      </c>
      <c r="W55" s="54">
        <f t="shared" si="7"/>
        <v>3.7577942461711581E-13</v>
      </c>
      <c r="X55" s="54">
        <f t="shared" si="8"/>
        <v>-3.7633252916734911E-16</v>
      </c>
      <c r="Y55" s="53">
        <f t="shared" si="9"/>
        <v>7.1297494034658795E-13</v>
      </c>
      <c r="Z55" s="54">
        <f t="shared" si="10"/>
        <v>5.3392562790802355E-13</v>
      </c>
      <c r="AA55" s="54">
        <f t="shared" si="11"/>
        <v>5.1166511368150965E-13</v>
      </c>
      <c r="AB55" s="54">
        <f t="shared" si="12"/>
        <v>-9.0750432250002077E-16</v>
      </c>
      <c r="AC55" s="53">
        <f t="shared" si="13"/>
        <v>1.0446832372670331E-12</v>
      </c>
      <c r="AD55" s="107">
        <f t="shared" si="19"/>
        <v>0.68247954491141438</v>
      </c>
      <c r="AE55" s="107">
        <f t="shared" si="15"/>
        <v>3.6311515538178782</v>
      </c>
      <c r="AF55" s="107">
        <f t="shared" si="16"/>
        <v>0.68224599561025068</v>
      </c>
      <c r="AG55" s="107">
        <f t="shared" si="17"/>
        <v>3.6330305281974584</v>
      </c>
    </row>
    <row r="56" spans="3:33">
      <c r="M56" s="51"/>
      <c r="O56" s="52">
        <f t="shared" si="18"/>
        <v>5.4173529716941953E-9</v>
      </c>
      <c r="P56" s="52">
        <f t="shared" si="0"/>
        <v>4.014786096062781E-11</v>
      </c>
      <c r="Q56" s="52">
        <f t="shared" si="1"/>
        <v>9.8056100264071549E-11</v>
      </c>
      <c r="R56" s="52">
        <f t="shared" si="2"/>
        <v>12.453963624371916</v>
      </c>
      <c r="S56" s="52">
        <f t="shared" si="3"/>
        <v>9.8056100264071552E-5</v>
      </c>
      <c r="T56" s="52">
        <f t="shared" si="4"/>
        <v>2.166941188677678E-5</v>
      </c>
      <c r="U56" s="56">
        <f t="shared" si="5"/>
        <v>1.9793801262167332</v>
      </c>
      <c r="V56" s="54">
        <f t="shared" si="6"/>
        <v>3.0688741453639592E-13</v>
      </c>
      <c r="W56" s="54">
        <f t="shared" si="7"/>
        <v>3.5397841830735711E-13</v>
      </c>
      <c r="X56" s="54">
        <f t="shared" si="8"/>
        <v>-4.1080887420139274E-16</v>
      </c>
      <c r="Y56" s="53">
        <f t="shared" si="9"/>
        <v>6.6045502396955172E-13</v>
      </c>
      <c r="Z56" s="54">
        <f t="shared" si="10"/>
        <v>5.0324208429447699E-13</v>
      </c>
      <c r="AA56" s="54">
        <f t="shared" si="11"/>
        <v>4.8203154772740629E-13</v>
      </c>
      <c r="AB56" s="54">
        <f t="shared" si="12"/>
        <v>-9.906420523466047E-16</v>
      </c>
      <c r="AC56" s="53">
        <f t="shared" si="13"/>
        <v>9.8428298996953664E-13</v>
      </c>
      <c r="AD56" s="107">
        <f t="shared" si="19"/>
        <v>0.67100115586676212</v>
      </c>
      <c r="AE56" s="107">
        <f t="shared" si="15"/>
        <v>3.3636698161481724</v>
      </c>
      <c r="AF56" s="107">
        <f t="shared" si="16"/>
        <v>0.67074216765449957</v>
      </c>
      <c r="AG56" s="107">
        <f t="shared" si="17"/>
        <v>3.365721573467765</v>
      </c>
    </row>
    <row r="57" spans="3:33">
      <c r="M57" s="51"/>
      <c r="O57" s="52">
        <f t="shared" si="18"/>
        <v>5.9590882688636154E-9</v>
      </c>
      <c r="P57" s="52">
        <f t="shared" si="0"/>
        <v>3.6498055418752551E-11</v>
      </c>
      <c r="Q57" s="52">
        <f t="shared" si="1"/>
        <v>1.1864788131952662E-10</v>
      </c>
      <c r="R57" s="52">
        <f t="shared" si="2"/>
        <v>13.699359986809107</v>
      </c>
      <c r="S57" s="52">
        <f t="shared" si="3"/>
        <v>1.1864788131952663E-4</v>
      </c>
      <c r="T57" s="52">
        <f t="shared" si="4"/>
        <v>2.383635307545446E-5</v>
      </c>
      <c r="U57" s="56">
        <f t="shared" si="5"/>
        <v>1.8575420713182105</v>
      </c>
      <c r="V57" s="54">
        <f t="shared" si="6"/>
        <v>2.7899321400328635E-13</v>
      </c>
      <c r="W57" s="54">
        <f t="shared" si="7"/>
        <v>3.3345224374685909E-13</v>
      </c>
      <c r="X57" s="54">
        <f t="shared" si="8"/>
        <v>-4.484473237635132E-16</v>
      </c>
      <c r="Y57" s="53">
        <f t="shared" si="9"/>
        <v>6.1199701042638191E-13</v>
      </c>
      <c r="Z57" s="54">
        <f t="shared" si="10"/>
        <v>4.7534896078471165E-13</v>
      </c>
      <c r="AA57" s="54">
        <f t="shared" si="11"/>
        <v>4.5413575559793484E-13</v>
      </c>
      <c r="AB57" s="54">
        <f t="shared" si="12"/>
        <v>-1.0814050160090794E-15</v>
      </c>
      <c r="AC57" s="53">
        <f t="shared" si="13"/>
        <v>9.2840331136663741E-13</v>
      </c>
      <c r="AD57" s="107">
        <f t="shared" si="19"/>
        <v>0.65919304997469685</v>
      </c>
      <c r="AE57" s="107">
        <f t="shared" si="15"/>
        <v>3.116875179738269</v>
      </c>
      <c r="AF57" s="107">
        <f t="shared" si="16"/>
        <v>0.65890711105126321</v>
      </c>
      <c r="AG57" s="107">
        <f t="shared" si="17"/>
        <v>3.119115315414938</v>
      </c>
    </row>
    <row r="58" spans="3:33">
      <c r="M58" s="51"/>
      <c r="O58" s="52">
        <f t="shared" si="18"/>
        <v>6.5549970957499771E-9</v>
      </c>
      <c r="P58" s="52">
        <f t="shared" si="0"/>
        <v>3.3180050380684136E-11</v>
      </c>
      <c r="Q58" s="52">
        <f t="shared" si="1"/>
        <v>1.435639363966272E-10</v>
      </c>
      <c r="R58" s="52">
        <f t="shared" si="2"/>
        <v>15.069295985490019</v>
      </c>
      <c r="S58" s="52">
        <f t="shared" si="3"/>
        <v>1.4356393639662721E-4</v>
      </c>
      <c r="T58" s="52">
        <f t="shared" si="4"/>
        <v>2.6219988382999906E-5</v>
      </c>
      <c r="U58" s="56">
        <f t="shared" si="5"/>
        <v>1.7432089082273374</v>
      </c>
      <c r="V58" s="54">
        <f t="shared" si="6"/>
        <v>2.5363574433113248E-13</v>
      </c>
      <c r="W58" s="54">
        <f t="shared" si="7"/>
        <v>3.1412649993751035E-13</v>
      </c>
      <c r="X58" s="54">
        <f t="shared" si="8"/>
        <v>-4.8953844900917793E-16</v>
      </c>
      <c r="Y58" s="53">
        <f t="shared" si="9"/>
        <v>5.6727270581963365E-13</v>
      </c>
      <c r="Z58" s="54">
        <f t="shared" si="10"/>
        <v>4.4999279430092403E-13</v>
      </c>
      <c r="AA58" s="54">
        <f t="shared" si="11"/>
        <v>4.2787679391260698E-13</v>
      </c>
      <c r="AB58" s="54">
        <f t="shared" si="12"/>
        <v>-1.1804939091731567E-15</v>
      </c>
      <c r="AC58" s="53">
        <f t="shared" si="13"/>
        <v>8.7668909430435788E-13</v>
      </c>
      <c r="AD58" s="107">
        <f t="shared" si="19"/>
        <v>0.64706257840444292</v>
      </c>
      <c r="AE58" s="107">
        <f t="shared" si="15"/>
        <v>2.8890961667938972</v>
      </c>
      <c r="AF58" s="107">
        <f t="shared" si="16"/>
        <v>0.64674838579102611</v>
      </c>
      <c r="AG58" s="107">
        <f t="shared" si="17"/>
        <v>2.8915416633927515</v>
      </c>
    </row>
    <row r="59" spans="3:33">
      <c r="M59" s="51"/>
      <c r="O59" s="52">
        <f t="shared" si="18"/>
        <v>7.2104968053249753E-9</v>
      </c>
      <c r="P59" s="52">
        <f t="shared" si="0"/>
        <v>3.0163682164258303E-11</v>
      </c>
      <c r="Q59" s="52">
        <f t="shared" si="1"/>
        <v>1.7371236303991892E-10</v>
      </c>
      <c r="R59" s="52">
        <f t="shared" si="2"/>
        <v>16.576225584039022</v>
      </c>
      <c r="S59" s="52">
        <f t="shared" si="3"/>
        <v>1.7371236303991892E-4</v>
      </c>
      <c r="T59" s="52">
        <f t="shared" si="4"/>
        <v>2.8841987221299901E-5</v>
      </c>
      <c r="U59" s="56">
        <f t="shared" si="5"/>
        <v>1.6359194725882822</v>
      </c>
      <c r="V59" s="54">
        <f t="shared" si="6"/>
        <v>2.3058458145707882E-13</v>
      </c>
      <c r="W59" s="54">
        <f t="shared" si="7"/>
        <v>2.9593116548981231E-13</v>
      </c>
      <c r="X59" s="54">
        <f t="shared" si="8"/>
        <v>-5.343996039961985E-16</v>
      </c>
      <c r="Y59" s="53">
        <f t="shared" si="9"/>
        <v>5.2598134734289495E-13</v>
      </c>
      <c r="Z59" s="54">
        <f t="shared" si="10"/>
        <v>4.269432082728576E-13</v>
      </c>
      <c r="AA59" s="54">
        <f t="shared" si="11"/>
        <v>4.0315970749353731E-13</v>
      </c>
      <c r="AB59" s="54">
        <f t="shared" si="12"/>
        <v>-1.2886740129583402E-15</v>
      </c>
      <c r="AC59" s="53">
        <f t="shared" si="13"/>
        <v>8.2881424175343652E-13</v>
      </c>
      <c r="AD59" s="107">
        <f t="shared" si="19"/>
        <v>0.63461909900357238</v>
      </c>
      <c r="AE59" s="107">
        <f t="shared" si="15"/>
        <v>2.6788010049202207</v>
      </c>
      <c r="AF59" s="107">
        <f t="shared" si="16"/>
        <v>0.63427565103079731</v>
      </c>
      <c r="AG59" s="107">
        <f t="shared" si="17"/>
        <v>2.6814703516091787</v>
      </c>
    </row>
    <row r="60" spans="3:33">
      <c r="M60" s="51"/>
      <c r="O60" s="52">
        <f t="shared" si="18"/>
        <v>7.9315464858574736E-9</v>
      </c>
      <c r="P60" s="52">
        <f t="shared" si="0"/>
        <v>2.7421529240234816E-11</v>
      </c>
      <c r="Q60" s="52">
        <f t="shared" si="1"/>
        <v>2.1019195927830194E-10</v>
      </c>
      <c r="R60" s="52">
        <f t="shared" si="2"/>
        <v>18.233848142442927</v>
      </c>
      <c r="S60" s="52">
        <f t="shared" si="3"/>
        <v>2.1019195927830196E-4</v>
      </c>
      <c r="T60" s="52">
        <f t="shared" si="4"/>
        <v>3.1726185943429891E-5</v>
      </c>
      <c r="U60" s="56">
        <f t="shared" si="5"/>
        <v>1.5352411722417083</v>
      </c>
      <c r="V60" s="54">
        <f t="shared" si="6"/>
        <v>2.0963028840526507E-13</v>
      </c>
      <c r="W60" s="54">
        <f t="shared" si="7"/>
        <v>2.7880034443377436E-13</v>
      </c>
      <c r="X60" s="54">
        <f t="shared" si="8"/>
        <v>-5.8337740652654377E-16</v>
      </c>
      <c r="Y60" s="53">
        <f t="shared" si="9"/>
        <v>4.8784725543251293E-13</v>
      </c>
      <c r="Z60" s="54">
        <f t="shared" si="10"/>
        <v>4.0599082319026922E-13</v>
      </c>
      <c r="AA60" s="54">
        <f t="shared" si="11"/>
        <v>3.7989518627471653E-13</v>
      </c>
      <c r="AB60" s="54">
        <f t="shared" si="12"/>
        <v>-1.4067811763257556E-15</v>
      </c>
      <c r="AC60" s="53">
        <f t="shared" si="13"/>
        <v>7.8447922828866005E-13</v>
      </c>
      <c r="AD60" s="107">
        <f t="shared" si="19"/>
        <v>0.62187402526482538</v>
      </c>
      <c r="AE60" s="107">
        <f t="shared" si="15"/>
        <v>2.4845856696287658</v>
      </c>
      <c r="AF60" s="107">
        <f t="shared" si="16"/>
        <v>0.62150073205232093</v>
      </c>
      <c r="AG60" s="107">
        <f t="shared" si="17"/>
        <v>2.4874989911565382</v>
      </c>
    </row>
    <row r="61" spans="3:33">
      <c r="M61" s="51"/>
      <c r="O61" s="52">
        <f t="shared" si="18"/>
        <v>8.7247011344432211E-9</v>
      </c>
      <c r="P61" s="52">
        <f t="shared" si="0"/>
        <v>2.4928662945668017E-11</v>
      </c>
      <c r="Q61" s="52">
        <f t="shared" si="1"/>
        <v>2.543322707267454E-10</v>
      </c>
      <c r="R61" s="52">
        <f t="shared" si="2"/>
        <v>20.057232956687219</v>
      </c>
      <c r="S61" s="52">
        <f t="shared" si="3"/>
        <v>2.543322707267454E-4</v>
      </c>
      <c r="T61" s="52">
        <f t="shared" si="4"/>
        <v>3.4898804537772886E-5</v>
      </c>
      <c r="U61" s="56">
        <f t="shared" si="5"/>
        <v>1.4407682662904038</v>
      </c>
      <c r="V61" s="54">
        <f t="shared" si="6"/>
        <v>1.9058251565323089E-13</v>
      </c>
      <c r="W61" s="54">
        <f t="shared" si="7"/>
        <v>2.6267202723495486E-13</v>
      </c>
      <c r="X61" s="54">
        <f t="shared" si="8"/>
        <v>-6.3685045058861833E-16</v>
      </c>
      <c r="Y61" s="53">
        <f t="shared" si="9"/>
        <v>4.5261769243759715E-13</v>
      </c>
      <c r="Z61" s="54">
        <f t="shared" si="10"/>
        <v>3.869453590635793E-13</v>
      </c>
      <c r="AA61" s="54">
        <f t="shared" si="11"/>
        <v>3.5799924317463495E-13</v>
      </c>
      <c r="AB61" s="54">
        <f t="shared" si="12"/>
        <v>-1.5357283569772259E-15</v>
      </c>
      <c r="AC61" s="53">
        <f t="shared" si="13"/>
        <v>7.4340887388123713E-13</v>
      </c>
      <c r="AD61" s="107">
        <f t="shared" si="19"/>
        <v>0.60884085237581498</v>
      </c>
      <c r="AE61" s="107">
        <f t="shared" si="15"/>
        <v>2.3051629786333048</v>
      </c>
      <c r="AF61" s="107">
        <f t="shared" si="16"/>
        <v>0.6084376662001576</v>
      </c>
      <c r="AG61" s="107">
        <f t="shared" si="17"/>
        <v>2.3083421744360288</v>
      </c>
    </row>
    <row r="62" spans="3:33">
      <c r="M62" s="51"/>
      <c r="O62" s="52">
        <f t="shared" si="18"/>
        <v>9.5971712478875435E-9</v>
      </c>
      <c r="P62" s="52">
        <f t="shared" si="0"/>
        <v>2.2662420859698194E-11</v>
      </c>
      <c r="Q62" s="52">
        <f t="shared" si="1"/>
        <v>3.0774204757936192E-10</v>
      </c>
      <c r="R62" s="52">
        <f t="shared" si="2"/>
        <v>22.062956252355942</v>
      </c>
      <c r="S62" s="52">
        <f t="shared" si="3"/>
        <v>3.0774204757936195E-4</v>
      </c>
      <c r="T62" s="52">
        <f t="shared" si="4"/>
        <v>3.8388684991550175E-5</v>
      </c>
      <c r="U62" s="56">
        <f t="shared" si="5"/>
        <v>1.3521202581065985</v>
      </c>
      <c r="V62" s="54">
        <f t="shared" si="6"/>
        <v>1.7326827593179265E-13</v>
      </c>
      <c r="W62" s="54">
        <f t="shared" si="7"/>
        <v>2.474878661672421E-13</v>
      </c>
      <c r="X62" s="54">
        <f t="shared" si="8"/>
        <v>-6.9523227228770771E-16</v>
      </c>
      <c r="Y62" s="53">
        <f t="shared" si="9"/>
        <v>4.2006090982674704E-13</v>
      </c>
      <c r="Z62" s="54">
        <f t="shared" si="10"/>
        <v>3.6963391275776576E-13</v>
      </c>
      <c r="AA62" s="54">
        <f t="shared" si="11"/>
        <v>3.3739291180479156E-13</v>
      </c>
      <c r="AB62" s="54">
        <f t="shared" si="12"/>
        <v>-1.6765127735265299E-15</v>
      </c>
      <c r="AC62" s="53">
        <f t="shared" si="13"/>
        <v>7.0535031178903079E-13</v>
      </c>
      <c r="AD62" s="107">
        <f t="shared" si="19"/>
        <v>0.59553515863814721</v>
      </c>
      <c r="AE62" s="107">
        <f t="shared" si="15"/>
        <v>2.1393526463553827</v>
      </c>
      <c r="AF62" s="107">
        <f t="shared" si="16"/>
        <v>0.5951027260387648</v>
      </c>
      <c r="AG62" s="107">
        <f t="shared" si="17"/>
        <v>2.1428215404023039</v>
      </c>
    </row>
    <row r="63" spans="3:33">
      <c r="M63" s="51"/>
      <c r="O63" s="52">
        <f t="shared" si="18"/>
        <v>1.0556888372676299E-8</v>
      </c>
      <c r="P63" s="52">
        <f t="shared" ref="P63:P94" si="20">$Q$17*1.3806505E-23/(6*PI()*$Q$20*O63)</f>
        <v>2.060220078154381E-11</v>
      </c>
      <c r="Q63" s="52">
        <f t="shared" ref="Q63:Q94" si="21">2*O63^2*($Q$18-$Q$19)*9.81/(9*$Q$20)</f>
        <v>3.7236787757102802E-10</v>
      </c>
      <c r="R63" s="52">
        <f t="shared" ref="R63:R94" si="22">$Q$21*2*$Q$16/P63</f>
        <v>24.269251877591543</v>
      </c>
      <c r="S63" s="52">
        <f t="shared" ref="S63:S94" si="23">Q63/$Q$21</f>
        <v>3.7236787757102802E-4</v>
      </c>
      <c r="T63" s="52">
        <f t="shared" si="4"/>
        <v>4.2227553490705194E-5</v>
      </c>
      <c r="U63" s="56">
        <f t="shared" si="5"/>
        <v>1.2689403969452546</v>
      </c>
      <c r="V63" s="54">
        <f t="shared" si="6"/>
        <v>1.5753037796610097E-13</v>
      </c>
      <c r="W63" s="54">
        <f t="shared" si="7"/>
        <v>2.3319296425030946E-13</v>
      </c>
      <c r="X63" s="54">
        <f t="shared" si="8"/>
        <v>-7.5897459325978699E-16</v>
      </c>
      <c r="Y63" s="53">
        <f t="shared" si="9"/>
        <v>3.8996436762315068E-13</v>
      </c>
      <c r="Z63" s="54">
        <f t="shared" si="10"/>
        <v>3.5389939479956178E-13</v>
      </c>
      <c r="AA63" s="54">
        <f t="shared" si="11"/>
        <v>3.1800196296599655E-13</v>
      </c>
      <c r="AB63" s="54">
        <f t="shared" si="12"/>
        <v>-1.8302237268058893E-15</v>
      </c>
      <c r="AC63" s="53">
        <f t="shared" si="13"/>
        <v>6.7007113403875243E-13</v>
      </c>
      <c r="AD63" s="107">
        <f t="shared" si="19"/>
        <v>0.58197458122498047</v>
      </c>
      <c r="AE63" s="107">
        <f t="shared" si="15"/>
        <v>1.9860722155817443</v>
      </c>
      <c r="AF63" s="107">
        <f t="shared" si="16"/>
        <v>0.5815144185924721</v>
      </c>
      <c r="AG63" s="107">
        <f t="shared" si="17"/>
        <v>1.9898567175660797</v>
      </c>
    </row>
    <row r="64" spans="3:33">
      <c r="M64" s="51"/>
      <c r="O64" s="52">
        <f t="shared" si="18"/>
        <v>1.1612577209943931E-8</v>
      </c>
      <c r="P64" s="52">
        <f t="shared" si="20"/>
        <v>1.8729273437767099E-11</v>
      </c>
      <c r="Q64" s="52">
        <f t="shared" si="21"/>
        <v>4.5056513186094399E-10</v>
      </c>
      <c r="R64" s="52">
        <f t="shared" si="22"/>
        <v>26.696177065350696</v>
      </c>
      <c r="S64" s="52">
        <f t="shared" si="23"/>
        <v>4.5056513186094403E-4</v>
      </c>
      <c r="T64" s="52">
        <f t="shared" si="4"/>
        <v>4.6450308839775725E-5</v>
      </c>
      <c r="U64" s="56">
        <f t="shared" si="5"/>
        <v>1.1908942835086642</v>
      </c>
      <c r="V64" s="54">
        <f t="shared" si="6"/>
        <v>1.4322600515068644E-13</v>
      </c>
      <c r="W64" s="54">
        <f t="shared" si="7"/>
        <v>2.1973567701380468E-13</v>
      </c>
      <c r="X64" s="54">
        <f t="shared" si="8"/>
        <v>-8.2857086788003918E-16</v>
      </c>
      <c r="Y64" s="53">
        <f t="shared" si="9"/>
        <v>3.6213311129661111E-13</v>
      </c>
      <c r="Z64" s="54">
        <f t="shared" si="10"/>
        <v>3.3959911176250283E-13</v>
      </c>
      <c r="AA64" s="54">
        <f t="shared" si="11"/>
        <v>2.9975663896101407E-13</v>
      </c>
      <c r="AB64" s="54">
        <f t="shared" si="12"/>
        <v>-1.9980511537559837E-15</v>
      </c>
      <c r="AC64" s="53">
        <f t="shared" si="13"/>
        <v>6.3735769956976087E-13</v>
      </c>
      <c r="AD64" s="107">
        <f t="shared" si="19"/>
        <v>0.56817876608545537</v>
      </c>
      <c r="AE64" s="107">
        <f t="shared" si="15"/>
        <v>1.8443287910433008</v>
      </c>
      <c r="AF64" s="107">
        <f t="shared" si="16"/>
        <v>0.56769346030454448</v>
      </c>
      <c r="AG64" s="107">
        <f t="shared" si="17"/>
        <v>1.8484570695083307</v>
      </c>
    </row>
    <row r="65" spans="13:33">
      <c r="M65" s="51"/>
      <c r="O65" s="52">
        <f t="shared" si="18"/>
        <v>1.2773834930938324E-8</v>
      </c>
      <c r="P65" s="52">
        <f t="shared" si="20"/>
        <v>1.7026612216151907E-11</v>
      </c>
      <c r="Q65" s="52">
        <f t="shared" si="21"/>
        <v>5.4518380955174233E-10</v>
      </c>
      <c r="R65" s="52">
        <f t="shared" si="22"/>
        <v>29.365794771885767</v>
      </c>
      <c r="S65" s="52">
        <f t="shared" si="23"/>
        <v>5.4518380955174235E-4</v>
      </c>
      <c r="T65" s="52">
        <f t="shared" si="4"/>
        <v>5.1095339723753297E-5</v>
      </c>
      <c r="U65" s="56">
        <f t="shared" si="5"/>
        <v>1.1176685755208633</v>
      </c>
      <c r="V65" s="54">
        <f t="shared" si="6"/>
        <v>1.3022542651750721E-13</v>
      </c>
      <c r="W65" s="54">
        <f t="shared" si="7"/>
        <v>2.0706742640262627E-13</v>
      </c>
      <c r="X65" s="54">
        <f t="shared" si="8"/>
        <v>-9.0456016312359476E-16</v>
      </c>
      <c r="Y65" s="53">
        <f t="shared" si="9"/>
        <v>3.3638829275700988E-13</v>
      </c>
      <c r="Z65" s="54">
        <f t="shared" si="10"/>
        <v>3.2660348172404435E-13</v>
      </c>
      <c r="AA65" s="54">
        <f t="shared" si="11"/>
        <v>2.8259140482654269E-13</v>
      </c>
      <c r="AB65" s="54">
        <f t="shared" si="12"/>
        <v>-2.1812949834877236E-15</v>
      </c>
      <c r="AC65" s="53">
        <f t="shared" si="13"/>
        <v>6.0701359156709935E-13</v>
      </c>
      <c r="AD65" s="107">
        <f t="shared" si="19"/>
        <v>0.55416929279717042</v>
      </c>
      <c r="AE65" s="107">
        <f t="shared" si="15"/>
        <v>1.7132115068966958</v>
      </c>
      <c r="AF65" s="107">
        <f t="shared" si="16"/>
        <v>0.55366272826675933</v>
      </c>
      <c r="AG65" s="107">
        <f t="shared" si="17"/>
        <v>1.7177141748558695</v>
      </c>
    </row>
    <row r="66" spans="13:33">
      <c r="M66" s="51"/>
      <c r="O66" s="52">
        <f t="shared" si="18"/>
        <v>1.4051218424032157E-8</v>
      </c>
      <c r="P66" s="52">
        <f t="shared" si="20"/>
        <v>1.5478738378319916E-11</v>
      </c>
      <c r="Q66" s="52">
        <f t="shared" si="21"/>
        <v>6.5967240955760834E-10</v>
      </c>
      <c r="R66" s="52">
        <f t="shared" si="22"/>
        <v>32.302374249074347</v>
      </c>
      <c r="S66" s="52">
        <f t="shared" si="23"/>
        <v>6.5967240955760835E-4</v>
      </c>
      <c r="T66" s="52">
        <f t="shared" si="4"/>
        <v>5.6204873696128628E-5</v>
      </c>
      <c r="U66" s="56">
        <f t="shared" si="5"/>
        <v>1.0489697901292283</v>
      </c>
      <c r="V66" s="54">
        <f t="shared" si="6"/>
        <v>1.1841082861750391E-13</v>
      </c>
      <c r="W66" s="54">
        <f t="shared" si="7"/>
        <v>1.9514252618836282E-13</v>
      </c>
      <c r="X66" s="54">
        <f t="shared" si="8"/>
        <v>-9.8753140273582803E-16</v>
      </c>
      <c r="Y66" s="53">
        <f t="shared" si="9"/>
        <v>3.1256582340313092E-13</v>
      </c>
      <c r="Z66" s="54">
        <f t="shared" si="10"/>
        <v>3.1479487157885212E-13</v>
      </c>
      <c r="AA66" s="54">
        <f t="shared" si="11"/>
        <v>2.6644471566018519E-13</v>
      </c>
      <c r="AB66" s="54">
        <f t="shared" si="12"/>
        <v>-2.3813753718556483E-15</v>
      </c>
      <c r="AC66" s="53">
        <f t="shared" si="13"/>
        <v>5.7885821186718159E-13</v>
      </c>
      <c r="AD66" s="107">
        <f t="shared" si="19"/>
        <v>0.53996957630593112</v>
      </c>
      <c r="AE66" s="107">
        <f t="shared" si="15"/>
        <v>1.5918846667582949</v>
      </c>
      <c r="AF66" s="107">
        <f t="shared" si="16"/>
        <v>0.53944718931926716</v>
      </c>
      <c r="AG66" s="107">
        <f t="shared" si="17"/>
        <v>1.5967949803177206</v>
      </c>
    </row>
    <row r="67" spans="13:33">
      <c r="M67" s="51"/>
      <c r="O67" s="52">
        <f t="shared" si="18"/>
        <v>1.5456340266435374E-8</v>
      </c>
      <c r="P67" s="52">
        <f t="shared" si="20"/>
        <v>1.4071580343927194E-11</v>
      </c>
      <c r="Q67" s="52">
        <f t="shared" si="21"/>
        <v>7.9820361556470614E-10</v>
      </c>
      <c r="R67" s="52">
        <f t="shared" si="22"/>
        <v>35.532611673981783</v>
      </c>
      <c r="S67" s="52">
        <f t="shared" si="23"/>
        <v>7.9820361556470613E-4</v>
      </c>
      <c r="T67" s="52">
        <f t="shared" si="4"/>
        <v>6.1825361065741499E-5</v>
      </c>
      <c r="U67" s="56">
        <f t="shared" si="5"/>
        <v>0.98452320077116506</v>
      </c>
      <c r="V67" s="54">
        <f t="shared" si="6"/>
        <v>1.0767525810656808E-13</v>
      </c>
      <c r="W67" s="54">
        <f t="shared" si="7"/>
        <v>1.8391801830158125E-13</v>
      </c>
      <c r="X67" s="54">
        <f t="shared" si="8"/>
        <v>-1.0781280104497613E-15</v>
      </c>
      <c r="Y67" s="53">
        <f t="shared" si="9"/>
        <v>2.9051514839769954E-13</v>
      </c>
      <c r="Z67" s="54">
        <f t="shared" si="10"/>
        <v>3.0406654619712328E-13</v>
      </c>
      <c r="AA67" s="54">
        <f t="shared" si="11"/>
        <v>2.5125879928958256E-13</v>
      </c>
      <c r="AB67" s="54">
        <f t="shared" si="12"/>
        <v>-2.5998438983105397E-15</v>
      </c>
      <c r="AC67" s="53">
        <f t="shared" si="13"/>
        <v>5.5272550158839532E-13</v>
      </c>
      <c r="AD67" s="107">
        <f t="shared" si="19"/>
        <v>0.52560474876377405</v>
      </c>
      <c r="AE67" s="107">
        <f t="shared" si="15"/>
        <v>1.479581501138221</v>
      </c>
      <c r="AF67" s="107">
        <f t="shared" si="16"/>
        <v>0.52507380978746976</v>
      </c>
      <c r="AG67" s="107">
        <f t="shared" si="17"/>
        <v>1.484935571555412</v>
      </c>
    </row>
    <row r="68" spans="13:33">
      <c r="M68" s="51"/>
      <c r="O68" s="52">
        <f t="shared" si="18"/>
        <v>1.7001974293078913E-8</v>
      </c>
      <c r="P68" s="52">
        <f t="shared" si="20"/>
        <v>1.279234576720654E-11</v>
      </c>
      <c r="Q68" s="52">
        <f t="shared" si="21"/>
        <v>9.6582637483329462E-10</v>
      </c>
      <c r="R68" s="52">
        <f t="shared" si="22"/>
        <v>39.085872841379967</v>
      </c>
      <c r="S68" s="52">
        <f t="shared" si="23"/>
        <v>9.6582637483329464E-4</v>
      </c>
      <c r="T68" s="52">
        <f t="shared" si="4"/>
        <v>6.8007897172315648E-5</v>
      </c>
      <c r="U68" s="56">
        <f t="shared" si="5"/>
        <v>0.92407182704499435</v>
      </c>
      <c r="V68" s="54">
        <f t="shared" si="6"/>
        <v>9.7921665919367489E-14</v>
      </c>
      <c r="W68" s="54">
        <f t="shared" si="7"/>
        <v>1.73353519548453E-13</v>
      </c>
      <c r="X68" s="54">
        <f t="shared" si="8"/>
        <v>-1.1770529903773196E-15</v>
      </c>
      <c r="Y68" s="53">
        <f t="shared" si="9"/>
        <v>2.7009813247744314E-13</v>
      </c>
      <c r="Z68" s="54">
        <f t="shared" si="10"/>
        <v>2.9432172055090163E-13</v>
      </c>
      <c r="AA68" s="54">
        <f t="shared" si="11"/>
        <v>2.3697945360172261E-13</v>
      </c>
      <c r="AB68" s="54">
        <f t="shared" si="12"/>
        <v>-2.8383958169717236E-15</v>
      </c>
      <c r="AC68" s="53">
        <f t="shared" si="13"/>
        <v>5.2846277833565251E-13</v>
      </c>
      <c r="AD68" s="107">
        <f t="shared" si="19"/>
        <v>0.51110152606791659</v>
      </c>
      <c r="AE68" s="107">
        <f t="shared" si="15"/>
        <v>1.3755984929175897</v>
      </c>
      <c r="AF68" s="107">
        <f t="shared" si="16"/>
        <v>0.51057144988971814</v>
      </c>
      <c r="AG68" s="107">
        <f t="shared" si="17"/>
        <v>1.3814355124258137</v>
      </c>
    </row>
    <row r="69" spans="13:33">
      <c r="M69" s="51"/>
      <c r="O69" s="52">
        <f t="shared" si="18"/>
        <v>1.8702171722386804E-8</v>
      </c>
      <c r="P69" s="52">
        <f t="shared" si="20"/>
        <v>1.1629405242915035E-11</v>
      </c>
      <c r="Q69" s="52">
        <f t="shared" si="21"/>
        <v>1.1686499135482865E-9</v>
      </c>
      <c r="R69" s="52">
        <f t="shared" si="22"/>
        <v>42.994460125517961</v>
      </c>
      <c r="S69" s="52">
        <f t="shared" si="23"/>
        <v>1.1686499135482866E-3</v>
      </c>
      <c r="T69" s="52">
        <f t="shared" si="4"/>
        <v>7.4808686889547214E-5</v>
      </c>
      <c r="U69" s="56">
        <f t="shared" si="5"/>
        <v>0.86737551712856131</v>
      </c>
      <c r="V69" s="54">
        <f t="shared" si="6"/>
        <v>8.9062044942221106E-14</v>
      </c>
      <c r="W69" s="54">
        <f t="shared" si="7"/>
        <v>1.6341107822369755E-13</v>
      </c>
      <c r="X69" s="54">
        <f t="shared" si="8"/>
        <v>-1.2850744864324603E-15</v>
      </c>
      <c r="Y69" s="53">
        <f t="shared" si="9"/>
        <v>2.5118804867948622E-13</v>
      </c>
      <c r="Z69" s="54">
        <f t="shared" si="10"/>
        <v>2.8547270700939733E-13</v>
      </c>
      <c r="AA69" s="54">
        <f t="shared" si="11"/>
        <v>2.2355585792131284E-13</v>
      </c>
      <c r="AB69" s="54">
        <f t="shared" si="12"/>
        <v>-3.0988834628572764E-15</v>
      </c>
      <c r="AC69" s="53">
        <f t="shared" si="13"/>
        <v>5.059296814678529E-13</v>
      </c>
      <c r="AD69" s="107">
        <f t="shared" si="19"/>
        <v>0.4964880652005132</v>
      </c>
      <c r="AE69" s="107">
        <f t="shared" si="15"/>
        <v>1.2792902269743318</v>
      </c>
      <c r="AF69" s="107">
        <f t="shared" si="16"/>
        <v>0.49597074819556775</v>
      </c>
      <c r="AG69" s="107">
        <f t="shared" si="17"/>
        <v>1.2856527085601264</v>
      </c>
    </row>
    <row r="70" spans="13:33">
      <c r="M70" s="51"/>
      <c r="O70" s="52">
        <f t="shared" si="18"/>
        <v>2.0572388894625487E-8</v>
      </c>
      <c r="P70" s="52">
        <f t="shared" si="20"/>
        <v>1.0572186584468213E-11</v>
      </c>
      <c r="Q70" s="52">
        <f t="shared" si="21"/>
        <v>1.4140663953934268E-9</v>
      </c>
      <c r="R70" s="52">
        <f t="shared" si="22"/>
        <v>47.293906138069765</v>
      </c>
      <c r="S70" s="52">
        <f t="shared" si="23"/>
        <v>1.4140663953934268E-3</v>
      </c>
      <c r="T70" s="52">
        <f t="shared" si="4"/>
        <v>8.2289555578501944E-5</v>
      </c>
      <c r="U70" s="56">
        <f t="shared" si="5"/>
        <v>0.81421012342374011</v>
      </c>
      <c r="V70" s="54">
        <f t="shared" si="6"/>
        <v>8.1016654072316559E-14</v>
      </c>
      <c r="W70" s="54">
        <f t="shared" si="7"/>
        <v>1.5405504018048086E-13</v>
      </c>
      <c r="X70" s="54">
        <f t="shared" si="8"/>
        <v>-1.4030318667530877E-15</v>
      </c>
      <c r="Y70" s="53">
        <f t="shared" si="9"/>
        <v>2.3366866238604435E-13</v>
      </c>
      <c r="Z70" s="54">
        <f t="shared" si="10"/>
        <v>2.7744015104127884E-13</v>
      </c>
      <c r="AA70" s="54">
        <f t="shared" si="11"/>
        <v>2.1094039789872821E-13</v>
      </c>
      <c r="AB70" s="54">
        <f t="shared" si="12"/>
        <v>-3.3833309241187137E-15</v>
      </c>
      <c r="AC70" s="53">
        <f t="shared" si="13"/>
        <v>4.8499721801588828E-13</v>
      </c>
      <c r="AD70" s="107">
        <f t="shared" si="19"/>
        <v>0.48179382005937499</v>
      </c>
      <c r="AE70" s="107">
        <f t="shared" si="15"/>
        <v>1.1900647252611263</v>
      </c>
      <c r="AF70" s="107">
        <f t="shared" si="16"/>
        <v>0.48130400291633074</v>
      </c>
      <c r="AG70" s="107">
        <f t="shared" si="17"/>
        <v>1.196998756394718</v>
      </c>
    </row>
    <row r="71" spans="13:33">
      <c r="M71" s="51"/>
      <c r="O71" s="52">
        <f t="shared" si="18"/>
        <v>2.2629627784088038E-8</v>
      </c>
      <c r="P71" s="52">
        <f t="shared" si="20"/>
        <v>9.6110787131529201E-12</v>
      </c>
      <c r="Q71" s="52">
        <f t="shared" si="21"/>
        <v>1.7110203384260467E-9</v>
      </c>
      <c r="R71" s="52">
        <f t="shared" si="22"/>
        <v>52.023296751876742</v>
      </c>
      <c r="S71" s="52">
        <f t="shared" si="23"/>
        <v>1.7110203384260469E-3</v>
      </c>
      <c r="T71" s="52">
        <f t="shared" si="4"/>
        <v>9.0518511136352146E-5</v>
      </c>
      <c r="U71" s="56">
        <f t="shared" si="5"/>
        <v>0.76436677340213388</v>
      </c>
      <c r="V71" s="54">
        <f t="shared" si="6"/>
        <v>7.3713322488486645E-14</v>
      </c>
      <c r="W71" s="54">
        <f t="shared" si="7"/>
        <v>1.4525192396721764E-13</v>
      </c>
      <c r="X71" s="54">
        <f t="shared" si="8"/>
        <v>-1.531842383615278E-15</v>
      </c>
      <c r="Y71" s="53">
        <f t="shared" si="9"/>
        <v>2.1743340407208899E-13</v>
      </c>
      <c r="Z71" s="54">
        <f t="shared" si="10"/>
        <v>2.7015234957347259E-13</v>
      </c>
      <c r="AA71" s="54">
        <f t="shared" si="11"/>
        <v>1.9908850344112265E-13</v>
      </c>
      <c r="AB71" s="54">
        <f t="shared" si="12"/>
        <v>-3.6939501020423893E-15</v>
      </c>
      <c r="AC71" s="53">
        <f t="shared" si="13"/>
        <v>4.6554690291255282E-13</v>
      </c>
      <c r="AD71" s="107">
        <f t="shared" si="19"/>
        <v>0.46704940514432153</v>
      </c>
      <c r="AE71" s="107">
        <f t="shared" si="15"/>
        <v>1.1073792336438533</v>
      </c>
      <c r="AF71" s="107">
        <f t="shared" si="16"/>
        <v>0.46660505824476312</v>
      </c>
      <c r="AG71" s="107">
        <f t="shared" si="17"/>
        <v>1.1149347437177202</v>
      </c>
    </row>
    <row r="72" spans="13:33">
      <c r="M72" s="51"/>
      <c r="O72" s="52">
        <f t="shared" si="18"/>
        <v>2.4892590562496844E-8</v>
      </c>
      <c r="P72" s="52">
        <f t="shared" si="20"/>
        <v>8.7373442846844719E-12</v>
      </c>
      <c r="Q72" s="52">
        <f t="shared" si="21"/>
        <v>2.0703346094955169E-9</v>
      </c>
      <c r="R72" s="52">
        <f t="shared" si="22"/>
        <v>57.225626427064427</v>
      </c>
      <c r="S72" s="52">
        <f t="shared" si="23"/>
        <v>2.0703346094955171E-3</v>
      </c>
      <c r="T72" s="52">
        <f t="shared" si="4"/>
        <v>9.9570362249987369E-5</v>
      </c>
      <c r="U72" s="56">
        <f t="shared" si="5"/>
        <v>0.71765123912577145</v>
      </c>
      <c r="V72" s="54">
        <f t="shared" si="6"/>
        <v>6.7086828872594298E-14</v>
      </c>
      <c r="W72" s="54">
        <f t="shared" si="7"/>
        <v>1.3697030469188932E-13</v>
      </c>
      <c r="X72" s="54">
        <f t="shared" si="8"/>
        <v>-1.6725084643224962E-15</v>
      </c>
      <c r="Y72" s="53">
        <f t="shared" si="9"/>
        <v>2.0238462510016111E-13</v>
      </c>
      <c r="Z72" s="54">
        <f t="shared" si="10"/>
        <v>2.635446472589344E-13</v>
      </c>
      <c r="AA72" s="54">
        <f t="shared" si="11"/>
        <v>1.8795849929584721E-13</v>
      </c>
      <c r="AB72" s="54">
        <f t="shared" si="12"/>
        <v>-4.033158292610925E-15</v>
      </c>
      <c r="AC72" s="53">
        <f t="shared" si="13"/>
        <v>4.4746998826217065E-13</v>
      </c>
      <c r="AD72" s="107">
        <f t="shared" si="19"/>
        <v>0.45228647821981943</v>
      </c>
      <c r="AE72" s="107">
        <f t="shared" si="15"/>
        <v>1.0307364316957031</v>
      </c>
      <c r="AF72" s="107">
        <f t="shared" si="16"/>
        <v>0.45190920540664747</v>
      </c>
      <c r="AG72" s="107">
        <f t="shared" si="17"/>
        <v>1.0389674726125231</v>
      </c>
    </row>
    <row r="73" spans="13:33">
      <c r="M73" s="51"/>
      <c r="O73" s="52">
        <f t="shared" si="18"/>
        <v>2.7381849618746532E-8</v>
      </c>
      <c r="P73" s="52">
        <f t="shared" si="20"/>
        <v>7.9430402588040655E-12</v>
      </c>
      <c r="Q73" s="52">
        <f t="shared" si="21"/>
        <v>2.5051048774895761E-9</v>
      </c>
      <c r="R73" s="52">
        <f t="shared" si="22"/>
        <v>62.948189069770869</v>
      </c>
      <c r="S73" s="52">
        <f t="shared" si="23"/>
        <v>2.5051048774895764E-3</v>
      </c>
      <c r="T73" s="52">
        <f t="shared" si="4"/>
        <v>1.0952739847498612E-4</v>
      </c>
      <c r="U73" s="56">
        <f t="shared" si="5"/>
        <v>0.6738834106629934</v>
      </c>
      <c r="V73" s="54">
        <f t="shared" si="6"/>
        <v>6.1078351225355716E-14</v>
      </c>
      <c r="W73" s="54">
        <f t="shared" si="7"/>
        <v>1.2918070632712797E-13</v>
      </c>
      <c r="X73" s="54">
        <f t="shared" si="8"/>
        <v>-1.8261256940530438E-15</v>
      </c>
      <c r="Y73" s="53">
        <f t="shared" si="9"/>
        <v>1.8843293185843063E-13</v>
      </c>
      <c r="Z73" s="54">
        <f t="shared" si="10"/>
        <v>2.5755890691845931E-13</v>
      </c>
      <c r="AA73" s="54">
        <f t="shared" si="11"/>
        <v>1.7751146797426083E-13</v>
      </c>
      <c r="AB73" s="54">
        <f t="shared" si="12"/>
        <v>-4.4035974366822527E-15</v>
      </c>
      <c r="AC73" s="53">
        <f t="shared" si="13"/>
        <v>4.306667774560379E-13</v>
      </c>
      <c r="AD73" s="107">
        <f t="shared" si="19"/>
        <v>0.43753765491619723</v>
      </c>
      <c r="AE73" s="107">
        <f t="shared" si="15"/>
        <v>0.95968104149016076</v>
      </c>
      <c r="AF73" s="107">
        <f t="shared" si="16"/>
        <v>0.4372531095223357</v>
      </c>
      <c r="AG73" s="107">
        <f t="shared" si="17"/>
        <v>0.96864608044231915</v>
      </c>
    </row>
    <row r="74" spans="13:33">
      <c r="M74" s="51"/>
      <c r="O74" s="52">
        <f t="shared" si="18"/>
        <v>3.0120034580621185E-8</v>
      </c>
      <c r="P74" s="52">
        <f t="shared" si="20"/>
        <v>7.2209456898218764E-12</v>
      </c>
      <c r="Q74" s="52">
        <f t="shared" si="21"/>
        <v>3.0311769017623866E-9</v>
      </c>
      <c r="R74" s="52">
        <f t="shared" si="22"/>
        <v>69.243007976747961</v>
      </c>
      <c r="S74" s="52">
        <f t="shared" si="23"/>
        <v>3.0311769017623866E-3</v>
      </c>
      <c r="T74" s="52">
        <f t="shared" si="4"/>
        <v>1.2048013832248474E-4</v>
      </c>
      <c r="U74" s="56">
        <f t="shared" si="5"/>
        <v>0.63289688067032845</v>
      </c>
      <c r="V74" s="54">
        <f t="shared" si="6"/>
        <v>5.5634983832527661E-14</v>
      </c>
      <c r="W74" s="54">
        <f t="shared" si="7"/>
        <v>1.218555022247975E-13</v>
      </c>
      <c r="X74" s="54">
        <f t="shared" si="8"/>
        <v>-1.9938915577168143E-15</v>
      </c>
      <c r="Y74" s="53">
        <f t="shared" si="9"/>
        <v>1.7549659449960833E-13</v>
      </c>
      <c r="Z74" s="54">
        <f t="shared" si="10"/>
        <v>2.5214305146413989E-13</v>
      </c>
      <c r="AA74" s="54">
        <f t="shared" si="11"/>
        <v>1.6771112478761809E-13</v>
      </c>
      <c r="AB74" s="54">
        <f t="shared" si="12"/>
        <v>-4.8081552004760883E-15</v>
      </c>
      <c r="AC74" s="53">
        <f t="shared" si="13"/>
        <v>4.150460210512819E-13</v>
      </c>
      <c r="AD74" s="107">
        <f t="shared" si="19"/>
        <v>0.42283647017043557</v>
      </c>
      <c r="AE74" s="107">
        <f t="shared" si="15"/>
        <v>0.89379681633301122</v>
      </c>
      <c r="AF74" s="107">
        <f t="shared" si="16"/>
        <v>0.42267477477930471</v>
      </c>
      <c r="AG74" s="107">
        <f t="shared" si="17"/>
        <v>0.90355903931296655</v>
      </c>
    </row>
    <row r="75" spans="13:33">
      <c r="M75" s="51"/>
      <c r="O75" s="52">
        <f t="shared" si="18"/>
        <v>3.3132038038683307E-8</v>
      </c>
      <c r="P75" s="52">
        <f t="shared" si="20"/>
        <v>6.5644960816562508E-12</v>
      </c>
      <c r="Q75" s="52">
        <f t="shared" si="21"/>
        <v>3.6677240511324895E-9</v>
      </c>
      <c r="R75" s="52">
        <f t="shared" si="22"/>
        <v>76.167308774422764</v>
      </c>
      <c r="S75" s="52">
        <f t="shared" si="23"/>
        <v>3.6677240511324895E-3</v>
      </c>
      <c r="T75" s="52">
        <f t="shared" si="4"/>
        <v>1.3252815215473323E-4</v>
      </c>
      <c r="U75" s="56">
        <f t="shared" si="5"/>
        <v>0.59453864983356797</v>
      </c>
      <c r="V75" s="54">
        <f t="shared" si="6"/>
        <v>5.0709318874940292E-14</v>
      </c>
      <c r="W75" s="54">
        <f t="shared" si="7"/>
        <v>1.1496882366803499E-13</v>
      </c>
      <c r="X75" s="54">
        <f t="shared" si="8"/>
        <v>-2.1771150145682441E-15</v>
      </c>
      <c r="Y75" s="53">
        <f t="shared" si="9"/>
        <v>1.6350102752840704E-13</v>
      </c>
      <c r="Z75" s="54">
        <f t="shared" si="10"/>
        <v>2.4725067570749284E-13</v>
      </c>
      <c r="AA75" s="54">
        <f t="shared" si="11"/>
        <v>1.5852370485628454E-13</v>
      </c>
      <c r="AB75" s="54">
        <f t="shared" si="12"/>
        <v>-5.24998806420424E-15</v>
      </c>
      <c r="AC75" s="53">
        <f t="shared" si="13"/>
        <v>4.0052439249957313E-13</v>
      </c>
      <c r="AD75" s="107">
        <f t="shared" si="19"/>
        <v>0.40821740345959401</v>
      </c>
      <c r="AE75" s="107">
        <f t="shared" si="15"/>
        <v>0.83270389541600132</v>
      </c>
      <c r="AF75" s="107">
        <f t="shared" si="16"/>
        <v>0.40821356176231643</v>
      </c>
      <c r="AG75" s="107">
        <f t="shared" si="17"/>
        <v>0.84333151936748074</v>
      </c>
    </row>
    <row r="76" spans="13:33">
      <c r="M76" s="51"/>
      <c r="O76" s="52">
        <f t="shared" si="18"/>
        <v>3.6445241842551641E-8</v>
      </c>
      <c r="P76" s="52">
        <f t="shared" si="20"/>
        <v>5.9677237105965916E-12</v>
      </c>
      <c r="Q76" s="52">
        <f t="shared" si="21"/>
        <v>4.4379461018703124E-9</v>
      </c>
      <c r="R76" s="52">
        <f t="shared" si="22"/>
        <v>83.784039651865044</v>
      </c>
      <c r="S76" s="52">
        <f t="shared" si="23"/>
        <v>4.4379461018703124E-3</v>
      </c>
      <c r="T76" s="52">
        <f t="shared" si="4"/>
        <v>1.4578096737020657E-4</v>
      </c>
      <c r="U76" s="56">
        <f t="shared" si="5"/>
        <v>0.55866896573730362</v>
      </c>
      <c r="V76" s="54">
        <f t="shared" si="6"/>
        <v>4.6259091159317966E-14</v>
      </c>
      <c r="W76" s="54">
        <f t="shared" si="7"/>
        <v>1.084964763528002E-13</v>
      </c>
      <c r="X76" s="54">
        <f t="shared" si="8"/>
        <v>-2.3772269867149054E-15</v>
      </c>
      <c r="Y76" s="53">
        <f t="shared" si="9"/>
        <v>1.5237834052540325E-13</v>
      </c>
      <c r="Z76" s="54">
        <f t="shared" si="10"/>
        <v>2.428407276297279E-13</v>
      </c>
      <c r="AA76" s="54">
        <f t="shared" si="11"/>
        <v>1.4991786205067501E-13</v>
      </c>
      <c r="AB76" s="54">
        <f t="shared" si="12"/>
        <v>-5.7325466145078836E-15</v>
      </c>
      <c r="AC76" s="53">
        <f t="shared" si="13"/>
        <v>3.8702604306589498E-13</v>
      </c>
      <c r="AD76" s="107">
        <f t="shared" si="19"/>
        <v>0.39371598696126847</v>
      </c>
      <c r="AE76" s="107">
        <f t="shared" si="15"/>
        <v>0.7760565156722562</v>
      </c>
      <c r="AF76" s="107">
        <f t="shared" si="16"/>
        <v>0.39391027204148699</v>
      </c>
      <c r="AG76" s="107">
        <f t="shared" si="17"/>
        <v>0.78762310640915234</v>
      </c>
    </row>
    <row r="77" spans="13:33">
      <c r="M77" s="51"/>
      <c r="O77" s="52">
        <f t="shared" si="18"/>
        <v>4.0089766026806808E-8</v>
      </c>
      <c r="P77" s="52">
        <f t="shared" si="20"/>
        <v>5.4252033732696281E-12</v>
      </c>
      <c r="Q77" s="52">
        <f t="shared" si="21"/>
        <v>5.3699147832630794E-9</v>
      </c>
      <c r="R77" s="52">
        <f t="shared" si="22"/>
        <v>92.162443617051565</v>
      </c>
      <c r="S77" s="52">
        <f t="shared" si="23"/>
        <v>5.3699147832630793E-3</v>
      </c>
      <c r="T77" s="52">
        <f t="shared" si="4"/>
        <v>1.6035906410722723E-4</v>
      </c>
      <c r="U77" s="56">
        <f t="shared" si="5"/>
        <v>0.52516131116040721</v>
      </c>
      <c r="V77" s="54">
        <f t="shared" si="6"/>
        <v>4.2246885499562882E-14</v>
      </c>
      <c r="W77" s="54">
        <f t="shared" si="7"/>
        <v>1.0241586476123591E-13</v>
      </c>
      <c r="X77" s="54">
        <f t="shared" si="8"/>
        <v>-2.5957918508270828E-15</v>
      </c>
      <c r="Y77" s="53">
        <f t="shared" si="9"/>
        <v>1.4206695840997169E-13</v>
      </c>
      <c r="Z77" s="54">
        <f t="shared" si="10"/>
        <v>2.388772599754718E-13</v>
      </c>
      <c r="AA77" s="54">
        <f t="shared" si="11"/>
        <v>1.4186457992892711E-13</v>
      </c>
      <c r="AB77" s="54">
        <f t="shared" si="12"/>
        <v>-6.2596032560564745E-15</v>
      </c>
      <c r="AC77" s="53">
        <f t="shared" si="13"/>
        <v>3.7448223664834245E-13</v>
      </c>
      <c r="AD77" s="107">
        <f t="shared" si="19"/>
        <v>0.37936901809145002</v>
      </c>
      <c r="AE77" s="107">
        <f t="shared" si="15"/>
        <v>0.72354107779128674</v>
      </c>
      <c r="AF77" s="107">
        <f t="shared" si="16"/>
        <v>0.37980731622722141</v>
      </c>
      <c r="AG77" s="107">
        <f t="shared" si="17"/>
        <v>0.73612586984134609</v>
      </c>
    </row>
    <row r="78" spans="13:33">
      <c r="M78" s="51"/>
      <c r="O78" s="52">
        <f t="shared" si="18"/>
        <v>4.4098742629487491E-8</v>
      </c>
      <c r="P78" s="52">
        <f t="shared" si="20"/>
        <v>4.9320030666087525E-12</v>
      </c>
      <c r="Q78" s="52">
        <f t="shared" si="21"/>
        <v>6.4975968877483271E-9</v>
      </c>
      <c r="R78" s="52">
        <f t="shared" si="22"/>
        <v>101.37868797875673</v>
      </c>
      <c r="S78" s="52">
        <f t="shared" si="23"/>
        <v>6.4975968877483276E-3</v>
      </c>
      <c r="T78" s="52">
        <f t="shared" si="4"/>
        <v>1.7639497051794996E-4</v>
      </c>
      <c r="U78" s="56">
        <f t="shared" si="5"/>
        <v>0.49390256189456383</v>
      </c>
      <c r="V78" s="54">
        <f t="shared" si="6"/>
        <v>3.8639907427205885E-14</v>
      </c>
      <c r="W78" s="54">
        <f t="shared" si="7"/>
        <v>9.6705924467034157E-14</v>
      </c>
      <c r="X78" s="54">
        <f t="shared" si="8"/>
        <v>-2.8345200313772207E-15</v>
      </c>
      <c r="Y78" s="53">
        <f t="shared" si="9"/>
        <v>1.3251131186286283E-13</v>
      </c>
      <c r="Z78" s="54">
        <f t="shared" si="10"/>
        <v>2.3532925445992632E-13</v>
      </c>
      <c r="AA78" s="54">
        <f t="shared" si="11"/>
        <v>1.3433709485453414E-13</v>
      </c>
      <c r="AB78" s="54">
        <f t="shared" si="12"/>
        <v>-6.8352825794228485E-15</v>
      </c>
      <c r="AC78" s="53">
        <f t="shared" si="13"/>
        <v>3.628310667350376E-13</v>
      </c>
      <c r="AD78" s="107">
        <f t="shared" si="19"/>
        <v>0.36521490029857628</v>
      </c>
      <c r="AE78" s="107">
        <f t="shared" si="15"/>
        <v>0.67487456955412262</v>
      </c>
      <c r="AF78" s="107">
        <f t="shared" si="16"/>
        <v>0.36594898257790165</v>
      </c>
      <c r="AG78" s="107">
        <f t="shared" si="17"/>
        <v>0.68856278288838002</v>
      </c>
    </row>
    <row r="79" spans="13:33">
      <c r="M79" s="51"/>
      <c r="O79" s="52">
        <f t="shared" si="18"/>
        <v>4.850861689243624E-8</v>
      </c>
      <c r="P79" s="52">
        <f t="shared" si="20"/>
        <v>4.4836391514625022E-12</v>
      </c>
      <c r="Q79" s="52">
        <f t="shared" si="21"/>
        <v>7.8620922341754757E-9</v>
      </c>
      <c r="R79" s="52">
        <f t="shared" si="22"/>
        <v>111.5165567766324</v>
      </c>
      <c r="S79" s="52">
        <f t="shared" si="23"/>
        <v>7.8620922341754752E-3</v>
      </c>
      <c r="T79" s="52">
        <f t="shared" si="4"/>
        <v>1.9403446756974496E-4</v>
      </c>
      <c r="U79" s="56">
        <f t="shared" si="5"/>
        <v>0.46479333909794823</v>
      </c>
      <c r="V79" s="54">
        <f t="shared" si="6"/>
        <v>3.540981918662406E-14</v>
      </c>
      <c r="W79" s="54">
        <f t="shared" si="7"/>
        <v>9.1347062500380956E-14</v>
      </c>
      <c r="X79" s="54">
        <f t="shared" si="8"/>
        <v>-3.095281803715722E-15</v>
      </c>
      <c r="Y79" s="53">
        <f t="shared" si="9"/>
        <v>1.2366159988328929E-13</v>
      </c>
      <c r="Z79" s="54">
        <f t="shared" si="10"/>
        <v>2.3217052249469167E-13</v>
      </c>
      <c r="AA79" s="54">
        <f t="shared" si="11"/>
        <v>1.2731083160962287E-13</v>
      </c>
      <c r="AB79" s="54">
        <f t="shared" si="12"/>
        <v>-7.4640946464092914E-15</v>
      </c>
      <c r="AC79" s="53">
        <f t="shared" si="13"/>
        <v>3.520172594579053E-13</v>
      </c>
      <c r="AD79" s="107">
        <f t="shared" si="19"/>
        <v>0.35129413845708585</v>
      </c>
      <c r="AE79" s="107">
        <f t="shared" si="15"/>
        <v>0.62980335654648456</v>
      </c>
      <c r="AF79" s="107">
        <f t="shared" si="16"/>
        <v>0.35238182375062155</v>
      </c>
      <c r="AG79" s="107">
        <f t="shared" si="17"/>
        <v>0.64468650368510771</v>
      </c>
    </row>
    <row r="80" spans="13:33">
      <c r="M80" s="51"/>
      <c r="O80" s="52">
        <f t="shared" si="18"/>
        <v>5.3359478581679867E-8</v>
      </c>
      <c r="P80" s="52">
        <f t="shared" si="20"/>
        <v>4.0760355922386382E-12</v>
      </c>
      <c r="Q80" s="52">
        <f t="shared" si="21"/>
        <v>9.5131316033523259E-9</v>
      </c>
      <c r="R80" s="52">
        <f t="shared" si="22"/>
        <v>122.66821245429564</v>
      </c>
      <c r="S80" s="52">
        <f t="shared" si="23"/>
        <v>9.5131316033523258E-3</v>
      </c>
      <c r="T80" s="52">
        <f t="shared" si="4"/>
        <v>2.1343791432671948E-4</v>
      </c>
      <c r="U80" s="56">
        <f t="shared" si="5"/>
        <v>0.43774858710047576</v>
      </c>
      <c r="V80" s="54">
        <f t="shared" si="6"/>
        <v>3.2532644412549084E-14</v>
      </c>
      <c r="W80" s="54">
        <f t="shared" si="7"/>
        <v>8.6321105998991073E-14</v>
      </c>
      <c r="X80" s="54">
        <f t="shared" si="8"/>
        <v>-3.3801224263262075E-15</v>
      </c>
      <c r="Y80" s="53">
        <f t="shared" si="9"/>
        <v>1.1547362798521396E-13</v>
      </c>
      <c r="Z80" s="54">
        <f t="shared" si="10"/>
        <v>2.2937968818882673E-13</v>
      </c>
      <c r="AA80" s="54">
        <f t="shared" si="11"/>
        <v>1.2076335196925026E-13</v>
      </c>
      <c r="AB80" s="54">
        <f t="shared" si="12"/>
        <v>-8.1509714806137122E-15</v>
      </c>
      <c r="AC80" s="53">
        <f t="shared" si="13"/>
        <v>3.4199206867746329E-13</v>
      </c>
      <c r="AD80" s="107">
        <f t="shared" si="19"/>
        <v>0.33765001753335538</v>
      </c>
      <c r="AE80" s="107">
        <f t="shared" si="15"/>
        <v>0.5881023580992456</v>
      </c>
      <c r="AF80" s="107">
        <f t="shared" si="16"/>
        <v>0.33915517919345767</v>
      </c>
      <c r="AG80" s="107">
        <f t="shared" si="17"/>
        <v>0.60427853328244419</v>
      </c>
    </row>
    <row r="81" spans="13:33">
      <c r="M81" s="51"/>
      <c r="O81" s="52">
        <f t="shared" si="18"/>
        <v>5.8695426439847858E-8</v>
      </c>
      <c r="P81" s="52">
        <f t="shared" si="20"/>
        <v>3.7054869020351252E-12</v>
      </c>
      <c r="Q81" s="52">
        <f t="shared" si="21"/>
        <v>1.1510889240056316E-8</v>
      </c>
      <c r="R81" s="52">
        <f t="shared" si="22"/>
        <v>134.93503369972521</v>
      </c>
      <c r="S81" s="52">
        <f t="shared" si="23"/>
        <v>1.1510889240056317E-2</v>
      </c>
      <c r="T81" s="52">
        <f t="shared" si="4"/>
        <v>2.3478170575939143E-4</v>
      </c>
      <c r="U81" s="56">
        <f t="shared" si="5"/>
        <v>0.41269841468122159</v>
      </c>
      <c r="V81" s="54">
        <f t="shared" si="6"/>
        <v>2.9988746538381228E-14</v>
      </c>
      <c r="W81" s="54">
        <f t="shared" si="7"/>
        <v>8.1611259484818942E-14</v>
      </c>
      <c r="X81" s="54">
        <f t="shared" si="8"/>
        <v>-3.6912787338192998E-15</v>
      </c>
      <c r="Y81" s="53">
        <f t="shared" si="9"/>
        <v>1.0790872728938087E-13</v>
      </c>
      <c r="Z81" s="54">
        <f t="shared" si="10"/>
        <v>2.2694026152809902E-13</v>
      </c>
      <c r="AA81" s="54">
        <f t="shared" si="11"/>
        <v>1.1467431687269E-13</v>
      </c>
      <c r="AB81" s="54">
        <f t="shared" si="12"/>
        <v>-8.9013070804830479E-15</v>
      </c>
      <c r="AC81" s="53">
        <f t="shared" si="13"/>
        <v>3.3271327132030595E-13</v>
      </c>
      <c r="AD81" s="107">
        <f t="shared" si="19"/>
        <v>0.32432949506692871</v>
      </c>
      <c r="AE81" s="107">
        <f t="shared" si="15"/>
        <v>0.54957463522752859</v>
      </c>
      <c r="AF81" s="107">
        <f t="shared" si="16"/>
        <v>0.32632184964560185</v>
      </c>
      <c r="AG81" s="107">
        <f t="shared" si="17"/>
        <v>0.56714877513715622</v>
      </c>
    </row>
    <row r="82" spans="13:33">
      <c r="M82" s="51"/>
      <c r="O82" s="52">
        <f t="shared" si="18"/>
        <v>6.4564969083832654E-8</v>
      </c>
      <c r="P82" s="52">
        <f t="shared" si="20"/>
        <v>3.3686244563955682E-12</v>
      </c>
      <c r="Q82" s="52">
        <f t="shared" si="21"/>
        <v>1.3928175980468147E-8</v>
      </c>
      <c r="R82" s="52">
        <f t="shared" si="22"/>
        <v>148.42853706969774</v>
      </c>
      <c r="S82" s="52">
        <f t="shared" si="23"/>
        <v>1.3928175980468147E-2</v>
      </c>
      <c r="T82" s="52">
        <f t="shared" si="4"/>
        <v>2.5825987633533063E-4</v>
      </c>
      <c r="U82" s="56">
        <f t="shared" si="5"/>
        <v>0.38958924639694426</v>
      </c>
      <c r="V82" s="54">
        <f t="shared" si="6"/>
        <v>2.77628878963088E-14</v>
      </c>
      <c r="W82" s="54">
        <f t="shared" si="7"/>
        <v>7.720207123620293E-14</v>
      </c>
      <c r="X82" s="54">
        <f t="shared" si="8"/>
        <v>-4.0311973357512522E-15</v>
      </c>
      <c r="Y82" s="53">
        <f t="shared" si="9"/>
        <v>1.0093376179676047E-13</v>
      </c>
      <c r="Z82" s="54">
        <f t="shared" si="10"/>
        <v>2.2484081214728569E-13</v>
      </c>
      <c r="AA82" s="54">
        <f t="shared" si="11"/>
        <v>1.0902546302340671E-13</v>
      </c>
      <c r="AB82" s="54">
        <f t="shared" si="12"/>
        <v>-9.7210013047211982E-15</v>
      </c>
      <c r="AC82" s="53">
        <f t="shared" si="13"/>
        <v>3.2414527386597116E-13</v>
      </c>
      <c r="AD82" s="107">
        <f t="shared" si="19"/>
        <v>0.31138433885818417</v>
      </c>
      <c r="AE82" s="107">
        <f t="shared" si="15"/>
        <v>0.51405142767405876</v>
      </c>
      <c r="AF82" s="107">
        <f t="shared" si="16"/>
        <v>0.31393893772650022</v>
      </c>
      <c r="AG82" s="107">
        <f t="shared" si="17"/>
        <v>0.53313553050400386</v>
      </c>
    </row>
    <row r="83" spans="13:33">
      <c r="M83" s="51"/>
      <c r="O83" s="52">
        <f t="shared" si="18"/>
        <v>7.102146599221592E-8</v>
      </c>
      <c r="P83" s="52">
        <f t="shared" si="20"/>
        <v>3.0623858694505166E-12</v>
      </c>
      <c r="Q83" s="52">
        <f t="shared" si="21"/>
        <v>1.685309293636646E-8</v>
      </c>
      <c r="R83" s="52">
        <f t="shared" si="22"/>
        <v>163.27139077666752</v>
      </c>
      <c r="S83" s="52">
        <f t="shared" si="23"/>
        <v>1.685309293636646E-2</v>
      </c>
      <c r="T83" s="52">
        <f t="shared" si="4"/>
        <v>2.8408586396886368E-4</v>
      </c>
      <c r="U83" s="56">
        <f t="shared" si="5"/>
        <v>0.36838534086092922</v>
      </c>
      <c r="V83" s="54">
        <f t="shared" si="6"/>
        <v>2.5844378706882752E-14</v>
      </c>
      <c r="W83" s="54">
        <f t="shared" si="7"/>
        <v>7.3079409376080389E-14</v>
      </c>
      <c r="X83" s="54">
        <f t="shared" si="8"/>
        <v>-4.4025545813418403E-15</v>
      </c>
      <c r="Y83" s="53">
        <f t="shared" si="9"/>
        <v>9.4521233501621311E-14</v>
      </c>
      <c r="Z83" s="54">
        <f t="shared" si="10"/>
        <v>2.2307525707234315E-13</v>
      </c>
      <c r="AA83" s="54">
        <f t="shared" si="11"/>
        <v>1.0380059497541344E-13</v>
      </c>
      <c r="AB83" s="54">
        <f t="shared" si="12"/>
        <v>-1.0616508016061843E-14</v>
      </c>
      <c r="AC83" s="53">
        <f t="shared" si="13"/>
        <v>3.1625934403169476E-13</v>
      </c>
      <c r="AD83" s="107">
        <f t="shared" si="19"/>
        <v>0.29887254016484843</v>
      </c>
      <c r="AE83" s="107">
        <f t="shared" si="15"/>
        <v>0.48139268924564138</v>
      </c>
      <c r="AF83" s="107">
        <f t="shared" si="16"/>
        <v>0.30206886391903198</v>
      </c>
      <c r="AG83" s="107">
        <f t="shared" si="17"/>
        <v>0.50210597564660131</v>
      </c>
    </row>
    <row r="84" spans="13:33">
      <c r="M84" s="51"/>
      <c r="O84" s="52">
        <f t="shared" si="18"/>
        <v>7.8123612591437514E-8</v>
      </c>
      <c r="P84" s="52">
        <f t="shared" si="20"/>
        <v>2.7839871540459239E-12</v>
      </c>
      <c r="Q84" s="52">
        <f t="shared" si="21"/>
        <v>2.0392242453003417E-8</v>
      </c>
      <c r="R84" s="52">
        <f t="shared" si="22"/>
        <v>179.59852985433429</v>
      </c>
      <c r="S84" s="52">
        <f t="shared" si="23"/>
        <v>2.0392242453003417E-2</v>
      </c>
      <c r="T84" s="52">
        <f t="shared" si="4"/>
        <v>3.1249445036575003E-4</v>
      </c>
      <c r="U84" s="56">
        <f t="shared" si="5"/>
        <v>0.3490707453257294</v>
      </c>
      <c r="V84" s="54">
        <f t="shared" si="6"/>
        <v>2.4227327791636029E-14</v>
      </c>
      <c r="W84" s="54">
        <f t="shared" si="7"/>
        <v>6.9230448472781248E-14</v>
      </c>
      <c r="X84" s="54">
        <f t="shared" si="8"/>
        <v>-4.8082784667824979E-15</v>
      </c>
      <c r="Y84" s="53">
        <f t="shared" si="9"/>
        <v>8.864949779763477E-14</v>
      </c>
      <c r="Z84" s="54">
        <f t="shared" si="10"/>
        <v>2.2164327932282654E-13</v>
      </c>
      <c r="AA84" s="54">
        <f t="shared" si="11"/>
        <v>9.8985594026047872E-14</v>
      </c>
      <c r="AB84" s="54">
        <f t="shared" si="12"/>
        <v>-1.1594887909486278E-14</v>
      </c>
      <c r="AC84" s="53">
        <f t="shared" si="13"/>
        <v>3.0903398543938816E-13</v>
      </c>
      <c r="AD84" s="107">
        <f t="shared" si="19"/>
        <v>0.28686002826385543</v>
      </c>
      <c r="AE84" s="107">
        <f t="shared" si="15"/>
        <v>0.4514881848674453</v>
      </c>
      <c r="AF84" s="107">
        <f t="shared" si="16"/>
        <v>0.29078055935911551</v>
      </c>
      <c r="AG84" s="107">
        <f t="shared" si="17"/>
        <v>0.4739571803131975</v>
      </c>
    </row>
    <row r="85" spans="13:33">
      <c r="M85" s="51"/>
      <c r="O85" s="52">
        <f t="shared" si="18"/>
        <v>8.5935973850581278E-8</v>
      </c>
      <c r="P85" s="52">
        <f t="shared" si="20"/>
        <v>2.5308974127690213E-12</v>
      </c>
      <c r="Q85" s="52">
        <f t="shared" si="21"/>
        <v>2.4674613368134141E-8</v>
      </c>
      <c r="R85" s="52">
        <f t="shared" si="22"/>
        <v>197.55838283976775</v>
      </c>
      <c r="S85" s="52">
        <f t="shared" si="23"/>
        <v>2.4674613368134143E-2</v>
      </c>
      <c r="T85" s="52">
        <f t="shared" si="4"/>
        <v>3.4374389540232513E-4</v>
      </c>
      <c r="U85" s="56">
        <f t="shared" si="5"/>
        <v>0.33165177096203818</v>
      </c>
      <c r="V85" s="54">
        <f t="shared" si="6"/>
        <v>2.2911009967837275E-14</v>
      </c>
      <c r="W85" s="54">
        <f t="shared" si="7"/>
        <v>6.5643667655855802E-14</v>
      </c>
      <c r="X85" s="54">
        <f t="shared" si="8"/>
        <v>-5.2515726802563882E-15</v>
      </c>
      <c r="Y85" s="53">
        <f t="shared" si="9"/>
        <v>8.330310494343669E-14</v>
      </c>
      <c r="Z85" s="54">
        <f t="shared" si="10"/>
        <v>2.2055089845237733E-13</v>
      </c>
      <c r="AA85" s="54">
        <f t="shared" si="11"/>
        <v>9.4568445541091424E-14</v>
      </c>
      <c r="AB85" s="54">
        <f t="shared" si="12"/>
        <v>-1.2663866495411043E-14</v>
      </c>
      <c r="AC85" s="53">
        <f t="shared" si="13"/>
        <v>3.0245547749805775E-13</v>
      </c>
      <c r="AD85" s="107">
        <f t="shared" si="19"/>
        <v>0.27542270231813415</v>
      </c>
      <c r="AE85" s="107">
        <f t="shared" si="15"/>
        <v>0.42425922965282731</v>
      </c>
      <c r="AF85" s="107">
        <f t="shared" si="16"/>
        <v>0.28015082436474337</v>
      </c>
      <c r="AG85" s="107">
        <f t="shared" si="17"/>
        <v>0.4486177429449798</v>
      </c>
    </row>
    <row r="86" spans="13:33">
      <c r="M86" s="51"/>
      <c r="O86" s="52">
        <f t="shared" si="18"/>
        <v>9.452957123563941E-8</v>
      </c>
      <c r="P86" s="52">
        <f t="shared" si="20"/>
        <v>2.3008158297900191E-12</v>
      </c>
      <c r="Q86" s="52">
        <f t="shared" si="21"/>
        <v>2.9856282175442311E-8</v>
      </c>
      <c r="R86" s="52">
        <f t="shared" si="22"/>
        <v>217.31422112374457</v>
      </c>
      <c r="S86" s="52">
        <f t="shared" si="23"/>
        <v>2.9856282175442311E-2</v>
      </c>
      <c r="T86" s="52">
        <f t="shared" si="4"/>
        <v>3.7811828494255765E-4</v>
      </c>
      <c r="U86" s="56">
        <f t="shared" si="5"/>
        <v>0.31616009139350992</v>
      </c>
      <c r="V86" s="54">
        <f t="shared" si="6"/>
        <v>2.1900368808175824E-14</v>
      </c>
      <c r="W86" s="54">
        <f t="shared" si="7"/>
        <v>6.2308861491583973E-14</v>
      </c>
      <c r="X86" s="54">
        <f t="shared" si="8"/>
        <v>-5.7359430002495129E-15</v>
      </c>
      <c r="Y86" s="53">
        <f t="shared" si="9"/>
        <v>7.8473287299510291E-14</v>
      </c>
      <c r="Z86" s="54">
        <f t="shared" si="10"/>
        <v>2.1981121911375795E-13</v>
      </c>
      <c r="AA86" s="54">
        <f t="shared" si="11"/>
        <v>9.0539286696297078E-14</v>
      </c>
      <c r="AB86" s="54">
        <f t="shared" si="12"/>
        <v>-1.3831897757701977E-14</v>
      </c>
      <c r="AC86" s="53">
        <f t="shared" si="13"/>
        <v>2.9651860805235303E-13</v>
      </c>
      <c r="AD86" s="107">
        <f t="shared" si="19"/>
        <v>0.26464877808159387</v>
      </c>
      <c r="AE86" s="107">
        <f t="shared" si="15"/>
        <v>0.3996611703804005</v>
      </c>
      <c r="AF86" s="107">
        <f t="shared" si="16"/>
        <v>0.27026582282584888</v>
      </c>
      <c r="AG86" s="107">
        <f t="shared" si="17"/>
        <v>0.42605013715137252</v>
      </c>
    </row>
    <row r="87" spans="13:33">
      <c r="M87" s="51"/>
      <c r="O87" s="52">
        <f t="shared" si="18"/>
        <v>1.0398252835920336E-7</v>
      </c>
      <c r="P87" s="52">
        <f t="shared" si="20"/>
        <v>2.091650754354563E-12</v>
      </c>
      <c r="Q87" s="52">
        <f t="shared" si="21"/>
        <v>3.6126101432285208E-8</v>
      </c>
      <c r="R87" s="52">
        <f t="shared" si="22"/>
        <v>239.04564323611899</v>
      </c>
      <c r="S87" s="52">
        <f t="shared" si="23"/>
        <v>3.6126101432285208E-2</v>
      </c>
      <c r="T87" s="52">
        <f t="shared" si="4"/>
        <v>4.1593011343681345E-4</v>
      </c>
      <c r="U87" s="56">
        <f t="shared" si="5"/>
        <v>0.30265658900267989</v>
      </c>
      <c r="V87" s="54">
        <f t="shared" si="6"/>
        <v>2.1206677901036816E-14</v>
      </c>
      <c r="W87" s="54">
        <f t="shared" si="7"/>
        <v>5.9217165148543012E-14</v>
      </c>
      <c r="X87" s="54">
        <f t="shared" si="8"/>
        <v>-6.2652262854497163E-15</v>
      </c>
      <c r="Y87" s="53">
        <f t="shared" si="9"/>
        <v>7.4158616764130109E-14</v>
      </c>
      <c r="Z87" s="54">
        <f t="shared" si="10"/>
        <v>2.1944538974259696E-13</v>
      </c>
      <c r="AA87" s="54">
        <f t="shared" si="11"/>
        <v>8.6890477040073192E-14</v>
      </c>
      <c r="AB87" s="54">
        <f t="shared" si="12"/>
        <v>-1.5108234061153975E-14</v>
      </c>
      <c r="AC87" s="53">
        <f t="shared" si="13"/>
        <v>2.9122763272151615E-13</v>
      </c>
      <c r="AD87" s="107">
        <f t="shared" si="19"/>
        <v>0.25464141596427298</v>
      </c>
      <c r="AE87" s="107">
        <f t="shared" si="15"/>
        <v>0.37768673378780176</v>
      </c>
      <c r="AF87" s="107">
        <f t="shared" si="16"/>
        <v>0.26122265534601585</v>
      </c>
      <c r="AG87" s="107">
        <f t="shared" si="17"/>
        <v>0.40625388676613727</v>
      </c>
    </row>
    <row r="88" spans="13:33">
      <c r="M88" s="51"/>
      <c r="O88" s="52">
        <f t="shared" si="18"/>
        <v>1.1438078119512371E-7</v>
      </c>
      <c r="P88" s="52">
        <f t="shared" si="20"/>
        <v>1.9015006857768749E-12</v>
      </c>
      <c r="Q88" s="52">
        <f t="shared" si="21"/>
        <v>4.3712582733065116E-8</v>
      </c>
      <c r="R88" s="52">
        <f t="shared" si="22"/>
        <v>262.95020755973098</v>
      </c>
      <c r="S88" s="52">
        <f t="shared" si="23"/>
        <v>4.3712582733065115E-2</v>
      </c>
      <c r="T88" s="52">
        <f t="shared" si="4"/>
        <v>4.5752312478049485E-4</v>
      </c>
      <c r="U88" s="56">
        <f t="shared" si="5"/>
        <v>0.29123610006341266</v>
      </c>
      <c r="V88" s="54">
        <f t="shared" si="6"/>
        <v>2.0848389087017133E-14</v>
      </c>
      <c r="W88" s="54">
        <f t="shared" si="7"/>
        <v>5.6361095721705206E-14</v>
      </c>
      <c r="X88" s="54">
        <f t="shared" si="8"/>
        <v>-6.8436223197753886E-15</v>
      </c>
      <c r="Y88" s="53">
        <f t="shared" si="9"/>
        <v>7.0365862488946952E-14</v>
      </c>
      <c r="Z88" s="54">
        <f t="shared" si="10"/>
        <v>2.194838106753703E-13</v>
      </c>
      <c r="AA88" s="54">
        <f t="shared" si="11"/>
        <v>8.3616694777704522E-14</v>
      </c>
      <c r="AB88" s="54">
        <f t="shared" si="12"/>
        <v>-1.6503002943952317E-14</v>
      </c>
      <c r="AC88" s="53">
        <f t="shared" si="13"/>
        <v>2.8659750250912252E-13</v>
      </c>
      <c r="AD88" s="107">
        <f t="shared" si="19"/>
        <v>0.24552154806969115</v>
      </c>
      <c r="AE88" s="107">
        <f t="shared" si="15"/>
        <v>0.35837039488129557</v>
      </c>
      <c r="AF88" s="107">
        <f t="shared" si="16"/>
        <v>0.25313091611303751</v>
      </c>
      <c r="AG88" s="107">
        <f t="shared" si="17"/>
        <v>0.38926971409476147</v>
      </c>
    </row>
    <row r="89" spans="13:33">
      <c r="M89" s="51"/>
      <c r="O89" s="52">
        <f t="shared" si="18"/>
        <v>1.2581885931463609E-7</v>
      </c>
      <c r="P89" s="52">
        <f t="shared" si="20"/>
        <v>1.7286369870698863E-12</v>
      </c>
      <c r="Q89" s="52">
        <f t="shared" si="21"/>
        <v>5.2892225107008793E-8</v>
      </c>
      <c r="R89" s="52">
        <f t="shared" si="22"/>
        <v>289.24522831570403</v>
      </c>
      <c r="S89" s="52">
        <f t="shared" si="23"/>
        <v>5.2892225107008792E-2</v>
      </c>
      <c r="T89" s="52">
        <f t="shared" si="4"/>
        <v>5.0327543725854434E-4</v>
      </c>
      <c r="U89" s="56">
        <f t="shared" si="5"/>
        <v>0.28203324184486483</v>
      </c>
      <c r="V89" s="54">
        <f t="shared" si="6"/>
        <v>2.0852202565191899E-14</v>
      </c>
      <c r="W89" s="54">
        <f t="shared" si="7"/>
        <v>5.373461198452663E-14</v>
      </c>
      <c r="X89" s="54">
        <f t="shared" si="8"/>
        <v>-7.4757288041459759E-15</v>
      </c>
      <c r="Y89" s="53">
        <f t="shared" si="9"/>
        <v>6.7111085745572565E-14</v>
      </c>
      <c r="Z89" s="54">
        <f t="shared" si="10"/>
        <v>2.199676397115208E-13</v>
      </c>
      <c r="AA89" s="54">
        <f t="shared" si="11"/>
        <v>8.0715062262866605E-14</v>
      </c>
      <c r="AB89" s="54">
        <f t="shared" si="12"/>
        <v>-1.8027291498321508E-14</v>
      </c>
      <c r="AC89" s="53">
        <f t="shared" si="13"/>
        <v>2.826554104760659E-13</v>
      </c>
      <c r="AD89" s="107">
        <f t="shared" si="19"/>
        <v>0.23743074874293005</v>
      </c>
      <c r="AE89" s="107">
        <f t="shared" si="15"/>
        <v>0.3417939530455012</v>
      </c>
      <c r="AF89" s="107">
        <f t="shared" si="16"/>
        <v>0.24611408782233865</v>
      </c>
      <c r="AG89" s="107">
        <f t="shared" si="17"/>
        <v>0.37518483874896336</v>
      </c>
    </row>
    <row r="90" spans="13:33">
      <c r="M90" s="51"/>
      <c r="O90" s="52">
        <f t="shared" si="18"/>
        <v>1.384007452460997E-7</v>
      </c>
      <c r="P90" s="52">
        <f t="shared" si="20"/>
        <v>1.5714881700635329E-12</v>
      </c>
      <c r="Q90" s="52">
        <f t="shared" si="21"/>
        <v>6.399959237948064E-8</v>
      </c>
      <c r="R90" s="52">
        <f t="shared" si="22"/>
        <v>318.1697511472745</v>
      </c>
      <c r="S90" s="52">
        <f t="shared" si="23"/>
        <v>6.3999592379480649E-2</v>
      </c>
      <c r="T90" s="52">
        <f t="shared" si="4"/>
        <v>5.5360298098439879E-4</v>
      </c>
      <c r="U90" s="56">
        <f t="shared" si="5"/>
        <v>0.27522954363768543</v>
      </c>
      <c r="V90" s="54">
        <f t="shared" si="6"/>
        <v>2.1254401488788665E-14</v>
      </c>
      <c r="W90" s="54">
        <f t="shared" si="7"/>
        <v>5.1333195315053709E-14</v>
      </c>
      <c r="X90" s="54">
        <f t="shared" si="8"/>
        <v>-8.1665798178357841E-15</v>
      </c>
      <c r="Y90" s="53">
        <f t="shared" si="9"/>
        <v>6.4421016986006584E-14</v>
      </c>
      <c r="Z90" s="54">
        <f t="shared" si="10"/>
        <v>2.2095065361044163E-13</v>
      </c>
      <c r="AA90" s="54">
        <f t="shared" si="11"/>
        <v>7.8185304875076024E-14</v>
      </c>
      <c r="AB90" s="54">
        <f t="shared" si="12"/>
        <v>-1.9693239117875348E-14</v>
      </c>
      <c r="AC90" s="53">
        <f t="shared" si="13"/>
        <v>2.7944271936764232E-13</v>
      </c>
      <c r="AD90" s="107">
        <f t="shared" si="19"/>
        <v>0.23053388949186604</v>
      </c>
      <c r="AE90" s="107">
        <f t="shared" si="15"/>
        <v>0.32809354535455687</v>
      </c>
      <c r="AF90" s="107">
        <f t="shared" si="16"/>
        <v>0.24031056448245541</v>
      </c>
      <c r="AG90" s="107">
        <f t="shared" si="17"/>
        <v>0.36413964391144976</v>
      </c>
    </row>
    <row r="91" spans="13:33">
      <c r="M91" s="51"/>
      <c r="O91" s="52">
        <f t="shared" si="18"/>
        <v>1.5224081977070969E-7</v>
      </c>
      <c r="P91" s="52">
        <f t="shared" si="20"/>
        <v>1.4286256091486663E-12</v>
      </c>
      <c r="Q91" s="52">
        <f t="shared" si="21"/>
        <v>7.7439506779171571E-8</v>
      </c>
      <c r="R91" s="52">
        <f t="shared" si="22"/>
        <v>349.98672626200192</v>
      </c>
      <c r="S91" s="52">
        <f t="shared" si="23"/>
        <v>7.743950677917158E-2</v>
      </c>
      <c r="T91" s="52">
        <f t="shared" si="4"/>
        <v>6.0896327908283878E-4</v>
      </c>
      <c r="U91" s="56">
        <f t="shared" si="5"/>
        <v>0.271062150586864</v>
      </c>
      <c r="V91" s="54">
        <f t="shared" si="6"/>
        <v>2.210250298285737E-14</v>
      </c>
      <c r="W91" s="54">
        <f t="shared" si="7"/>
        <v>4.915395510943669E-14</v>
      </c>
      <c r="X91" s="54">
        <f t="shared" si="8"/>
        <v>-8.9216881070218643E-15</v>
      </c>
      <c r="Y91" s="53">
        <f t="shared" si="9"/>
        <v>6.2334769985272192E-14</v>
      </c>
      <c r="Z91" s="54">
        <f t="shared" si="10"/>
        <v>2.2250153666027359E-13</v>
      </c>
      <c r="AA91" s="54">
        <f t="shared" si="11"/>
        <v>7.6029948283418944E-14</v>
      </c>
      <c r="AB91" s="54">
        <f t="shared" si="12"/>
        <v>-2.1514139474026162E-14</v>
      </c>
      <c r="AC91" s="53">
        <f t="shared" si="13"/>
        <v>2.7701734546966633E-13</v>
      </c>
      <c r="AD91" s="107">
        <f t="shared" si="19"/>
        <v>0.22502118009826177</v>
      </c>
      <c r="AE91" s="107">
        <f t="shared" si="15"/>
        <v>0.31746837662887623</v>
      </c>
      <c r="AF91" s="107">
        <f t="shared" si="16"/>
        <v>0.23587401469213012</v>
      </c>
      <c r="AG91" s="107">
        <f t="shared" si="17"/>
        <v>0.35633597440107695</v>
      </c>
    </row>
    <row r="92" spans="13:33">
      <c r="M92" s="51"/>
      <c r="O92" s="52">
        <f t="shared" si="18"/>
        <v>1.6746490174778068E-7</v>
      </c>
      <c r="P92" s="52">
        <f t="shared" si="20"/>
        <v>1.2987505537715145E-12</v>
      </c>
      <c r="Q92" s="52">
        <f t="shared" si="21"/>
        <v>9.3701803202797635E-8</v>
      </c>
      <c r="R92" s="52">
        <f t="shared" si="22"/>
        <v>384.98539888820221</v>
      </c>
      <c r="S92" s="52">
        <f t="shared" si="23"/>
        <v>9.370180320279764E-2</v>
      </c>
      <c r="T92" s="52">
        <f t="shared" si="4"/>
        <v>6.698596069911227E-4</v>
      </c>
      <c r="U92" s="56">
        <f t="shared" si="5"/>
        <v>0.26983442598542379</v>
      </c>
      <c r="V92" s="54">
        <f t="shared" si="6"/>
        <v>2.3457288752951664E-14</v>
      </c>
      <c r="W92" s="54">
        <f t="shared" si="7"/>
        <v>4.7195762672698262E-14</v>
      </c>
      <c r="X92" s="54">
        <f t="shared" si="8"/>
        <v>-9.7470915968683887E-15</v>
      </c>
      <c r="Y92" s="53">
        <f t="shared" si="9"/>
        <v>6.0905959828781537E-14</v>
      </c>
      <c r="Z92" s="54">
        <f t="shared" si="10"/>
        <v>2.2470668272538791E-13</v>
      </c>
      <c r="AA92" s="54">
        <f t="shared" si="11"/>
        <v>7.4254560072975274E-14</v>
      </c>
      <c r="AB92" s="54">
        <f t="shared" si="12"/>
        <v>-2.3504552677210173E-14</v>
      </c>
      <c r="AC92" s="53">
        <f t="shared" si="13"/>
        <v>2.7545669012115298E-13</v>
      </c>
      <c r="AD92" s="107">
        <f t="shared" si="19"/>
        <v>0.22110902371619118</v>
      </c>
      <c r="AE92" s="107">
        <f t="shared" si="15"/>
        <v>0.31019150625622371</v>
      </c>
      <c r="AF92" s="107">
        <f t="shared" si="16"/>
        <v>0.23297271315871157</v>
      </c>
      <c r="AG92" s="107">
        <f t="shared" si="17"/>
        <v>0.35204738822891685</v>
      </c>
    </row>
    <row r="93" spans="13:33">
      <c r="M93" s="51"/>
      <c r="O93" s="52">
        <f t="shared" si="18"/>
        <v>1.8421139192255877E-7</v>
      </c>
      <c r="P93" s="52">
        <f t="shared" si="20"/>
        <v>1.1806823216104676E-12</v>
      </c>
      <c r="Q93" s="52">
        <f t="shared" si="21"/>
        <v>1.1337918187538519E-7</v>
      </c>
      <c r="R93" s="52">
        <f t="shared" si="22"/>
        <v>423.4839387770225</v>
      </c>
      <c r="S93" s="52">
        <f t="shared" si="23"/>
        <v>0.11337918187538519</v>
      </c>
      <c r="T93" s="52">
        <f t="shared" si="4"/>
        <v>7.3684556769023507E-4</v>
      </c>
      <c r="U93" s="56">
        <f t="shared" si="5"/>
        <v>0.27192884635591597</v>
      </c>
      <c r="V93" s="54">
        <f t="shared" si="6"/>
        <v>2.5395292020981964E-14</v>
      </c>
      <c r="W93" s="54">
        <f t="shared" si="7"/>
        <v>4.5459418384168717E-14</v>
      </c>
      <c r="X93" s="54">
        <f t="shared" si="8"/>
        <v>-1.0649404566665702E-14</v>
      </c>
      <c r="Y93" s="53">
        <f t="shared" si="9"/>
        <v>6.0205305838484973E-14</v>
      </c>
      <c r="Z93" s="54">
        <f t="shared" si="10"/>
        <v>2.2767361562740106E-13</v>
      </c>
      <c r="AA93" s="54">
        <f t="shared" si="11"/>
        <v>7.2868042871509782E-14</v>
      </c>
      <c r="AB93" s="54">
        <f t="shared" si="12"/>
        <v>-2.5680428682801929E-14</v>
      </c>
      <c r="AC93" s="53">
        <f t="shared" si="13"/>
        <v>2.7486122981610887E-13</v>
      </c>
      <c r="AD93" s="107">
        <f t="shared" si="19"/>
        <v>0.21903891603324444</v>
      </c>
      <c r="AE93" s="107">
        <f t="shared" si="15"/>
        <v>0.3066231047857354</v>
      </c>
      <c r="AF93" s="107">
        <f t="shared" si="16"/>
        <v>0.23178738751840508</v>
      </c>
      <c r="AG93" s="107">
        <f t="shared" si="17"/>
        <v>0.35163175252130952</v>
      </c>
    </row>
    <row r="94" spans="13:33">
      <c r="M94" s="51"/>
      <c r="O94" s="52">
        <f t="shared" si="18"/>
        <v>2.0263253111481466E-7</v>
      </c>
      <c r="P94" s="52">
        <f t="shared" si="20"/>
        <v>1.0733475651004249E-12</v>
      </c>
      <c r="Q94" s="52">
        <f t="shared" si="21"/>
        <v>1.3718881006921606E-7</v>
      </c>
      <c r="R94" s="52">
        <f t="shared" si="22"/>
        <v>465.83233265472484</v>
      </c>
      <c r="S94" s="52">
        <f t="shared" si="23"/>
        <v>0.13718881006921607</v>
      </c>
      <c r="T94" s="52">
        <f t="shared" si="4"/>
        <v>8.1053012445925861E-4</v>
      </c>
      <c r="U94" s="56">
        <f t="shared" si="5"/>
        <v>0.27782266672310824</v>
      </c>
      <c r="V94" s="54">
        <f t="shared" si="6"/>
        <v>2.8011833914865983E-14</v>
      </c>
      <c r="W94" s="54">
        <f t="shared" si="7"/>
        <v>4.3947857900169039E-14</v>
      </c>
      <c r="X94" s="54">
        <f t="shared" si="8"/>
        <v>-1.1635873975702519E-14</v>
      </c>
      <c r="Y94" s="53">
        <f t="shared" si="9"/>
        <v>6.0323817839332506E-14</v>
      </c>
      <c r="Z94" s="54">
        <f t="shared" si="10"/>
        <v>2.3153515501130195E-13</v>
      </c>
      <c r="AA94" s="54">
        <f t="shared" si="11"/>
        <v>7.1882987497155065E-14</v>
      </c>
      <c r="AB94" s="54">
        <f t="shared" si="12"/>
        <v>-2.8059243117726474E-14</v>
      </c>
      <c r="AC94" s="53">
        <f t="shared" si="13"/>
        <v>2.7535889939073051E-13</v>
      </c>
      <c r="AD94" s="107">
        <f t="shared" si="19"/>
        <v>0.21907342734448482</v>
      </c>
      <c r="AE94" s="107">
        <f t="shared" si="15"/>
        <v>0.30722668144975446</v>
      </c>
      <c r="AF94" s="107">
        <f t="shared" si="16"/>
        <v>0.23250707181496316</v>
      </c>
      <c r="AG94" s="107">
        <f t="shared" si="17"/>
        <v>0.35554665824234116</v>
      </c>
    </row>
    <row r="95" spans="13:33">
      <c r="M95" s="51"/>
      <c r="O95" s="52">
        <f t="shared" si="18"/>
        <v>2.2289578422629615E-7</v>
      </c>
      <c r="P95" s="52">
        <f t="shared" ref="P95:P126" si="24">$Q$17*1.3806505E-23/(6*PI()*$Q$20*O95)</f>
        <v>9.757705137276591E-13</v>
      </c>
      <c r="Q95" s="52">
        <f t="shared" ref="Q95:Q126" si="25">2*O95^2*($Q$18-$Q$19)*9.81/(9*$Q$20)</f>
        <v>1.6599846018375149E-7</v>
      </c>
      <c r="R95" s="52">
        <f t="shared" ref="R95:R126" si="26">$Q$21*2*$Q$16/P95</f>
        <v>512.4155659201972</v>
      </c>
      <c r="S95" s="52">
        <f t="shared" ref="S95:S126" si="27">Q95/$Q$21</f>
        <v>0.1659984601837515</v>
      </c>
      <c r="T95" s="52">
        <f t="shared" si="4"/>
        <v>8.9158313690518461E-4</v>
      </c>
      <c r="U95" s="56">
        <f t="shared" si="5"/>
        <v>0.2881069339872902</v>
      </c>
      <c r="V95" s="54">
        <f t="shared" si="6"/>
        <v>3.1424722248394902E-14</v>
      </c>
      <c r="W95" s="54">
        <f t="shared" si="7"/>
        <v>4.2666404311190917E-14</v>
      </c>
      <c r="X95" s="54">
        <f t="shared" si="8"/>
        <v>-1.2714441481305508E-14</v>
      </c>
      <c r="Y95" s="53">
        <f t="shared" si="9"/>
        <v>6.1376685078280305E-14</v>
      </c>
      <c r="Z95" s="54">
        <f t="shared" si="10"/>
        <v>2.3645448180533261E-13</v>
      </c>
      <c r="AA95" s="54">
        <f t="shared" si="11"/>
        <v>7.1316096297328417E-14</v>
      </c>
      <c r="AB95" s="54">
        <f t="shared" si="12"/>
        <v>-3.0660146833406919E-14</v>
      </c>
      <c r="AC95" s="53">
        <f t="shared" si="13"/>
        <v>2.7711043126925408E-13</v>
      </c>
      <c r="AD95" s="107">
        <f t="shared" si="19"/>
        <v>0.22148817999075507</v>
      </c>
      <c r="AE95" s="107">
        <f t="shared" si="15"/>
        <v>0.31258889026569231</v>
      </c>
      <c r="AF95" s="107">
        <f t="shared" si="16"/>
        <v>0.23532245929749906</v>
      </c>
      <c r="AG95" s="107">
        <f t="shared" si="17"/>
        <v>0.3643682291055641</v>
      </c>
    </row>
    <row r="96" spans="13:33">
      <c r="M96" s="51"/>
      <c r="O96" s="52">
        <f t="shared" si="18"/>
        <v>2.4518536264892581E-7</v>
      </c>
      <c r="P96" s="52">
        <f t="shared" si="24"/>
        <v>8.8706410338878065E-13</v>
      </c>
      <c r="Q96" s="52">
        <f t="shared" si="25"/>
        <v>2.0085813682233937E-7</v>
      </c>
      <c r="R96" s="52">
        <f t="shared" si="26"/>
        <v>563.65712251221714</v>
      </c>
      <c r="S96" s="52">
        <f t="shared" si="27"/>
        <v>0.20085813682233938</v>
      </c>
      <c r="T96" s="52">
        <f t="shared" ref="T96:T135" si="28">O96/$Q$16</f>
        <v>9.8074145059570315E-4</v>
      </c>
      <c r="U96" s="56">
        <f t="shared" ref="U96:U135" si="29">$Q$24^2*($Q$25*1.5*T96^2+4.04*$Q$25^(1/3)*R96^(-2/3)+S96)</f>
        <v>0.30350954790441714</v>
      </c>
      <c r="V96" s="54">
        <f t="shared" ref="V96:V135" si="30">$Q$24^2*PI()*$Q$16^2*$Q$15*($Q$25*$Q$21*($E$23*T96^$E$22)+Q96*($F$20+$F$23*T96^$F$22)+(P96/(2*$Q$16))*(7.5609/(2-2*$Q$24)+4.9534/(2-2*$Q$24)*T96^$G$22))</f>
        <v>3.5778749578094826E-14</v>
      </c>
      <c r="W96" s="54">
        <f t="shared" ref="W96:W135" si="31">$Q$24^2*PI()*$Q$16^2*$Q$15*($Q$25^$H$16*$Q$21^$H$16*Q96^$H$17*(P96/(2*$Q$16))^$H$18*($H$20+$H$23*T96^$H$22)+$Q$25^$I$16*$Q$21^$I$16*Q96^$I$17*(P96/(2*$Q$16))^$I$18*($I$20+$I$23*T96^$I$22)+$Q$25^$J$16*$Q$21^$J$16*Q96^$J$17*(P96/(2*$Q$16))^$J$18*($J$20+$J$23*T96^$J$22))</f>
        <v>4.1623074553427551E-14</v>
      </c>
      <c r="X96" s="54">
        <f t="shared" ref="X96:X135" si="32">$Q$24^2*PI()*$Q$16^2*$Q$15*($Q$25^$K$16*$Q$21^$K$16*Q96^$K$17*(P96/(2*$Q$16))^$K$18*($K$20+$K$23*T96^$K$22))</f>
        <v>-1.3893811750520637E-14</v>
      </c>
      <c r="Y96" s="53">
        <f t="shared" ref="Y96:Y135" si="33">V96+W96+X96</f>
        <v>6.3508012381001746E-14</v>
      </c>
      <c r="Z96" s="54">
        <f t="shared" ref="Z96:Z135" si="34">PI()*$Q$16^2*$Q$15*($Q$21*($E$21+$Q$25*$E$24*T96^$E$22)+Q96*($F$21+$F$24*T96^$F$22)+$Q$24^2*(P96/(2*$Q$16))*(7.5609/(2-2*$Q$24)+4.9534/(2-2*$Q$24)*T96^$G$22))</f>
        <v>2.4263128998282384E-13</v>
      </c>
      <c r="AA96" s="54">
        <f t="shared" ref="AA96:AA135" si="35">PI()*$Q$16^2*$Q$15*($Q$25^$H$16*$Q$21^$H$16*Q96^$H$17*(P96/(2*$Q$16))^$H$18*($H$21+$H$24*T96^$H$22)+$Q$25^$I$16*$Q$21^$I$16*Q96^$I$17*(P96/(2*$Q$16))^$I$18*($I$21+$I$24*T96^$I$22)+$Q$25^$J$16*$Q$21^$J$16*Q96^$J$17*(P96/(2*$Q$16))^$J$18*($J$21+$J$24*T96^$J$22))</f>
        <v>7.1188688818425651E-14</v>
      </c>
      <c r="AB96" s="54">
        <f t="shared" ref="AB96:AB135" si="36">PI()*$Q$16^2*$Q$15*($Q$25^$K$16*$Q$21^$K$16*Q96^$K$17*(P96/(2*$Q$16))^$K$18*($K$21+$K$24*T96^$K$22))</f>
        <v>-3.3504130635468326E-14</v>
      </c>
      <c r="AC96" s="53">
        <f t="shared" ref="AC96:AC135" si="37">Z96+AA96+AB96</f>
        <v>2.8031584816578115E-13</v>
      </c>
      <c r="AD96" s="107">
        <f t="shared" si="19"/>
        <v>0.22655876503793881</v>
      </c>
      <c r="AE96" s="107">
        <f t="shared" ref="AE96:AE135" si="38">Y96/(PI()*$Q$16^2*$Q$21*$Q$15)</f>
        <v>0.32344365108408701</v>
      </c>
      <c r="AF96" s="107">
        <f t="shared" ref="AF96:AF135" si="39">$Q$24^2*($Q$25*$Q$21*($E$23*T96^$E$22)+$F$20*Q96+7.5609/(2-2*$Q$24)*(P96/(2*$Q$16))+$Q$25^$I$16*$Q$21^$I$16*Q96^$I$17*(P96/(2*$Q$16))^$I$18*($I$20+$I$23*T96^$I$22)+$Q$25^$J$16*$Q$21^$J$16*Q96^$J$17*(P96/(2*$Q$16))^$J$18*($J$20))/($Q$21*($E$21+$E$24*T96^$E$22)+$F$21*Q96+$Q$24^2*7.5609/(2-2*$Q$24)*(P96/(2*$Q$16))+$Q$25^$I$16*$Q$21^$I$16*Q96^$I$17*(P96/(2*$Q$16))^$I$18*($I$21+$I$24*T96^$I$22)+$Q$25^$J$16*$Q$21^$J$16*Q96^$J$17*(P96/(2*$Q$16))^$J$18*($J$21))</f>
        <v>0.24041634788835714</v>
      </c>
      <c r="AG96" s="107">
        <f t="shared" ref="AG96:AG135" si="40">$Q$24^2*($Q$25*$Q$21*($E$23*T96^$E$22)+$F$20*Q96+7.5609/(2-2*$Q$24)*(P96/(2*$Q$16))+$Q$25^$I$16*$Q$21^$I$16*Q96^$I$17*(P96/(2*$Q$16))^$I$18*($I$20+$I$23*T96^$I$22)+$Q$25^$J$16*$Q$21^$J$16*Q96^$J$17*(P96/(2*$Q$16))^$J$18*($J$20))/($Q$21)</f>
        <v>0.37881402208859311</v>
      </c>
    </row>
    <row r="97" spans="13:33">
      <c r="M97" s="51"/>
      <c r="O97" s="52">
        <f t="shared" ref="O97:O134" si="41">1.1*O96</f>
        <v>2.6970389891381842E-7</v>
      </c>
      <c r="P97" s="52">
        <f t="shared" si="24"/>
        <v>8.0642191217161889E-13</v>
      </c>
      <c r="Q97" s="52">
        <f t="shared" si="25"/>
        <v>2.4303834555503069E-7</v>
      </c>
      <c r="R97" s="52">
        <f t="shared" si="26"/>
        <v>620.02283476343882</v>
      </c>
      <c r="S97" s="52">
        <f t="shared" si="27"/>
        <v>0.2430383455550307</v>
      </c>
      <c r="T97" s="52">
        <f t="shared" si="28"/>
        <v>1.0788155956552737E-3</v>
      </c>
      <c r="U97" s="56">
        <f t="shared" si="29"/>
        <v>0.32492321629694826</v>
      </c>
      <c r="V97" s="54">
        <f t="shared" si="30"/>
        <v>4.1251156387728474E-14</v>
      </c>
      <c r="W97" s="54">
        <f t="shared" si="31"/>
        <v>4.0828950031368872E-14</v>
      </c>
      <c r="X97" s="54">
        <f t="shared" si="32"/>
        <v>-1.5183527734017103E-14</v>
      </c>
      <c r="Y97" s="53">
        <f t="shared" si="33"/>
        <v>6.689657868508024E-14</v>
      </c>
      <c r="Z97" s="54">
        <f t="shared" si="34"/>
        <v>2.503092507650945E-13</v>
      </c>
      <c r="AA97" s="54">
        <f t="shared" si="35"/>
        <v>7.1527304299199068E-14</v>
      </c>
      <c r="AB97" s="54">
        <f t="shared" si="36"/>
        <v>-3.6614206802442289E-14</v>
      </c>
      <c r="AC97" s="53">
        <f t="shared" si="37"/>
        <v>2.8522234826185126E-13</v>
      </c>
      <c r="AD97" s="107">
        <f t="shared" si="19"/>
        <v>0.23454185512723275</v>
      </c>
      <c r="AE97" s="107">
        <f t="shared" si="38"/>
        <v>0.34070147755732627</v>
      </c>
      <c r="AF97" s="107">
        <f t="shared" si="39"/>
        <v>0.24795101840061001</v>
      </c>
      <c r="AG97" s="107">
        <f t="shared" si="40"/>
        <v>0.39977086448840499</v>
      </c>
    </row>
    <row r="98" spans="13:33">
      <c r="M98" s="51"/>
      <c r="O98" s="52">
        <f t="shared" si="41"/>
        <v>2.9667428880520028E-7</v>
      </c>
      <c r="P98" s="52">
        <f t="shared" si="24"/>
        <v>7.3311082924692607E-13</v>
      </c>
      <c r="Q98" s="52">
        <f t="shared" si="25"/>
        <v>2.9407639812158714E-7</v>
      </c>
      <c r="R98" s="52">
        <f t="shared" si="26"/>
        <v>682.02511823978284</v>
      </c>
      <c r="S98" s="52">
        <f t="shared" si="27"/>
        <v>0.29407639812158715</v>
      </c>
      <c r="T98" s="52">
        <f t="shared" si="28"/>
        <v>1.1866971552208011E-3</v>
      </c>
      <c r="U98" s="56">
        <f t="shared" si="29"/>
        <v>0.35343932911792647</v>
      </c>
      <c r="V98" s="54">
        <f t="shared" si="30"/>
        <v>4.8058260285154483E-14</v>
      </c>
      <c r="W98" s="54">
        <f t="shared" si="31"/>
        <v>4.0298623395157604E-14</v>
      </c>
      <c r="X98" s="54">
        <f t="shared" si="32"/>
        <v>-1.6594053645845037E-14</v>
      </c>
      <c r="Y98" s="53">
        <f t="shared" si="33"/>
        <v>7.1762830034467047E-14</v>
      </c>
      <c r="Z98" s="54">
        <f t="shared" si="34"/>
        <v>2.5978506310590997E-13</v>
      </c>
      <c r="AA98" s="54">
        <f t="shared" si="35"/>
        <v>7.2364418295618146E-14</v>
      </c>
      <c r="AB98" s="54">
        <f t="shared" si="36"/>
        <v>-4.0015609186696219E-14</v>
      </c>
      <c r="AC98" s="53">
        <f t="shared" si="37"/>
        <v>2.9213387221483189E-13</v>
      </c>
      <c r="AD98" s="107">
        <f t="shared" si="19"/>
        <v>0.24565049403683489</v>
      </c>
      <c r="AE98" s="107">
        <f t="shared" si="38"/>
        <v>0.36548509216796682</v>
      </c>
      <c r="AF98" s="107">
        <f t="shared" si="39"/>
        <v>0.25805281494125892</v>
      </c>
      <c r="AG98" s="107">
        <f t="shared" si="40"/>
        <v>0.42832865084376787</v>
      </c>
    </row>
    <row r="99" spans="13:33">
      <c r="M99" s="51"/>
      <c r="O99" s="52">
        <f t="shared" si="41"/>
        <v>3.2634171768572032E-7</v>
      </c>
      <c r="P99" s="52">
        <f t="shared" si="24"/>
        <v>6.6646439022447826E-13</v>
      </c>
      <c r="Q99" s="52">
        <f t="shared" si="25"/>
        <v>3.5583244172712055E-7</v>
      </c>
      <c r="R99" s="52">
        <f t="shared" si="26"/>
        <v>750.22763006376113</v>
      </c>
      <c r="S99" s="52">
        <f t="shared" si="27"/>
        <v>0.35583244172712059</v>
      </c>
      <c r="T99" s="52">
        <f t="shared" si="28"/>
        <v>1.3053668707428813E-3</v>
      </c>
      <c r="U99" s="56">
        <f t="shared" si="29"/>
        <v>0.39038899135648936</v>
      </c>
      <c r="V99" s="54">
        <f t="shared" si="30"/>
        <v>5.6463494479921299E-14</v>
      </c>
      <c r="W99" s="54">
        <f t="shared" si="31"/>
        <v>4.0050735800897222E-14</v>
      </c>
      <c r="X99" s="54">
        <f t="shared" si="32"/>
        <v>-1.8136866476673441E-14</v>
      </c>
      <c r="Y99" s="53">
        <f t="shared" si="33"/>
        <v>7.8377363804145083E-14</v>
      </c>
      <c r="Z99" s="54">
        <f t="shared" si="34"/>
        <v>2.7141942201237599E-13</v>
      </c>
      <c r="AA99" s="54">
        <f t="shared" si="35"/>
        <v>7.3739294114756692E-14</v>
      </c>
      <c r="AB99" s="54">
        <f t="shared" si="36"/>
        <v>-4.3736013893361016E-14</v>
      </c>
      <c r="AC99" s="53">
        <f t="shared" si="37"/>
        <v>3.0142270223377169E-13</v>
      </c>
      <c r="AD99" s="107">
        <f t="shared" si="19"/>
        <v>0.26002475335569997</v>
      </c>
      <c r="AE99" s="107">
        <f t="shared" si="38"/>
        <v>0.3991726360301277</v>
      </c>
      <c r="AF99" s="107">
        <f t="shared" si="39"/>
        <v>0.27079481179719816</v>
      </c>
      <c r="AG99" s="107">
        <f t="shared" si="40"/>
        <v>0.46582133879366933</v>
      </c>
    </row>
    <row r="100" spans="13:33">
      <c r="M100" s="51"/>
      <c r="O100" s="52">
        <f t="shared" si="41"/>
        <v>3.5897588945429238E-7</v>
      </c>
      <c r="P100" s="52">
        <f t="shared" si="24"/>
        <v>6.0587671838588923E-13</v>
      </c>
      <c r="Q100" s="52">
        <f t="shared" si="25"/>
        <v>4.3055725448981581E-7</v>
      </c>
      <c r="R100" s="52">
        <f t="shared" si="26"/>
        <v>825.25039307013742</v>
      </c>
      <c r="S100" s="52">
        <f t="shared" si="27"/>
        <v>0.43055725448981585</v>
      </c>
      <c r="T100" s="52">
        <f t="shared" si="28"/>
        <v>1.4359035578171695E-3</v>
      </c>
      <c r="U100" s="56">
        <f t="shared" si="29"/>
        <v>0.43739271535342106</v>
      </c>
      <c r="V100" s="54">
        <f t="shared" si="30"/>
        <v>6.6787150092482513E-14</v>
      </c>
      <c r="W100" s="54">
        <f t="shared" si="31"/>
        <v>4.0108621845457391E-14</v>
      </c>
      <c r="X100" s="54">
        <f t="shared" si="32"/>
        <v>-1.9824556962201087E-14</v>
      </c>
      <c r="Y100" s="53">
        <f t="shared" si="33"/>
        <v>8.707121497573882E-14</v>
      </c>
      <c r="Z100" s="54">
        <f t="shared" si="34"/>
        <v>2.8565030609461321E-13</v>
      </c>
      <c r="AA100" s="54">
        <f t="shared" si="35"/>
        <v>7.5698993772416141E-14</v>
      </c>
      <c r="AB100" s="54">
        <f t="shared" si="36"/>
        <v>-4.7805782759866369E-14</v>
      </c>
      <c r="AC100" s="53">
        <f t="shared" si="37"/>
        <v>3.1354351710716302E-13</v>
      </c>
      <c r="AD100" s="107">
        <f t="shared" si="19"/>
        <v>0.27770057496031592</v>
      </c>
      <c r="AE100" s="107">
        <f t="shared" si="38"/>
        <v>0.44345005646098878</v>
      </c>
      <c r="AF100" s="107">
        <f t="shared" si="39"/>
        <v>0.28617919154066451</v>
      </c>
      <c r="AG100" s="107">
        <f t="shared" si="40"/>
        <v>0.51387664388821563</v>
      </c>
    </row>
    <row r="101" spans="13:33">
      <c r="M101" s="51"/>
      <c r="O101" s="52">
        <f t="shared" si="41"/>
        <v>3.9487347839972163E-7</v>
      </c>
      <c r="P101" s="52">
        <f t="shared" si="24"/>
        <v>5.5079701671444476E-13</v>
      </c>
      <c r="Q101" s="52">
        <f t="shared" si="25"/>
        <v>5.2097427793267723E-7</v>
      </c>
      <c r="R101" s="52">
        <f t="shared" si="26"/>
        <v>907.77543237715111</v>
      </c>
      <c r="S101" s="52">
        <f t="shared" si="27"/>
        <v>0.52097427793267725</v>
      </c>
      <c r="T101" s="52">
        <f t="shared" si="28"/>
        <v>1.5794939135988864E-3</v>
      </c>
      <c r="U101" s="56">
        <f t="shared" si="29"/>
        <v>0.49642058838641578</v>
      </c>
      <c r="V101" s="54">
        <f t="shared" si="30"/>
        <v>7.9418178903759371E-14</v>
      </c>
      <c r="W101" s="54">
        <f t="shared" si="31"/>
        <v>4.0501082807765842E-14</v>
      </c>
      <c r="X101" s="54">
        <f t="shared" si="32"/>
        <v>-2.1670941033850585E-14</v>
      </c>
      <c r="Y101" s="53">
        <f t="shared" si="33"/>
        <v>9.8248320677674618E-14</v>
      </c>
      <c r="Z101" s="54">
        <f t="shared" si="34"/>
        <v>3.0300907025295537E-13</v>
      </c>
      <c r="AA101" s="54">
        <f t="shared" si="35"/>
        <v>7.8299578029570147E-14</v>
      </c>
      <c r="AB101" s="54">
        <f t="shared" si="36"/>
        <v>-5.2258232112901153E-14</v>
      </c>
      <c r="AC101" s="53">
        <f t="shared" si="37"/>
        <v>3.2905041616962435E-13</v>
      </c>
      <c r="AD101" s="107">
        <f t="shared" si="19"/>
        <v>0.29858135972400029</v>
      </c>
      <c r="AE101" s="107">
        <f t="shared" si="38"/>
        <v>0.50037458836254689</v>
      </c>
      <c r="AF101" s="107">
        <f t="shared" si="39"/>
        <v>0.30412167976868371</v>
      </c>
      <c r="AG101" s="107">
        <f t="shared" si="40"/>
        <v>0.57447624902047545</v>
      </c>
    </row>
    <row r="102" spans="13:33">
      <c r="M102" s="51"/>
      <c r="O102" s="52">
        <f t="shared" si="41"/>
        <v>4.3436082623969382E-7</v>
      </c>
      <c r="P102" s="52">
        <f t="shared" si="24"/>
        <v>5.0072456064949521E-13</v>
      </c>
      <c r="Q102" s="52">
        <f t="shared" si="25"/>
        <v>6.3037887629853958E-7</v>
      </c>
      <c r="R102" s="52">
        <f t="shared" si="26"/>
        <v>998.55297561486634</v>
      </c>
      <c r="S102" s="52">
        <f t="shared" si="27"/>
        <v>0.63037887629853961</v>
      </c>
      <c r="T102" s="52">
        <f t="shared" si="28"/>
        <v>1.7374433049587752E-3</v>
      </c>
      <c r="U102" s="56">
        <f t="shared" si="29"/>
        <v>0.56986511287632202</v>
      </c>
      <c r="V102" s="54">
        <f t="shared" si="30"/>
        <v>9.4828488260287615E-14</v>
      </c>
      <c r="W102" s="54">
        <f t="shared" si="31"/>
        <v>4.1263312964773652E-14</v>
      </c>
      <c r="X102" s="54">
        <f t="shared" si="32"/>
        <v>-2.3691182897071672E-14</v>
      </c>
      <c r="Y102" s="53">
        <f t="shared" si="33"/>
        <v>1.1240061832798959E-13</v>
      </c>
      <c r="Z102" s="54">
        <f t="shared" si="34"/>
        <v>3.2413993170314445E-13</v>
      </c>
      <c r="AA102" s="54">
        <f t="shared" si="35"/>
        <v>8.1607530870205284E-14</v>
      </c>
      <c r="AB102" s="54">
        <f t="shared" si="36"/>
        <v>-5.712992956468683E-14</v>
      </c>
      <c r="AC102" s="53">
        <f t="shared" si="37"/>
        <v>3.486175330086629E-13</v>
      </c>
      <c r="AD102" s="107">
        <f t="shared" si="19"/>
        <v>0.32241814505983701</v>
      </c>
      <c r="AE102" s="107">
        <f t="shared" si="38"/>
        <v>0.57245164843152108</v>
      </c>
      <c r="AF102" s="107">
        <f t="shared" si="39"/>
        <v>0.32444085563760033</v>
      </c>
      <c r="AG102" s="107">
        <f t="shared" si="40"/>
        <v>0.65002872599736705</v>
      </c>
    </row>
    <row r="103" spans="13:33">
      <c r="M103" s="51"/>
      <c r="O103" s="52">
        <f t="shared" si="41"/>
        <v>4.7779690886366329E-7</v>
      </c>
      <c r="P103" s="52">
        <f t="shared" si="24"/>
        <v>4.5520414604499553E-13</v>
      </c>
      <c r="Q103" s="52">
        <f t="shared" si="25"/>
        <v>7.6275844032123305E-7</v>
      </c>
      <c r="R103" s="52">
        <f t="shared" si="26"/>
        <v>1098.4082731763533</v>
      </c>
      <c r="S103" s="52">
        <f t="shared" si="27"/>
        <v>0.76275844032123308</v>
      </c>
      <c r="T103" s="52">
        <f t="shared" si="28"/>
        <v>1.911187635454653E-3</v>
      </c>
      <c r="U103" s="56">
        <f t="shared" si="29"/>
        <v>0.66062937816057199</v>
      </c>
      <c r="V103" s="54">
        <f t="shared" si="30"/>
        <v>1.1359025076030674E-13</v>
      </c>
      <c r="W103" s="54">
        <f t="shared" si="31"/>
        <v>4.2438008725645864E-14</v>
      </c>
      <c r="X103" s="54">
        <f t="shared" si="32"/>
        <v>-2.5901931015238595E-14</v>
      </c>
      <c r="Y103" s="53">
        <f t="shared" si="33"/>
        <v>1.3012632847071401E-13</v>
      </c>
      <c r="Z103" s="54">
        <f t="shared" si="34"/>
        <v>3.4982356135945309E-13</v>
      </c>
      <c r="AA103" s="54">
        <f t="shared" si="35"/>
        <v>8.5701450755667122E-14</v>
      </c>
      <c r="AB103" s="54">
        <f t="shared" si="36"/>
        <v>-6.2461021930351343E-14</v>
      </c>
      <c r="AC103" s="53">
        <f t="shared" si="37"/>
        <v>3.7306399018476887E-13</v>
      </c>
      <c r="AD103" s="107">
        <f t="shared" si="19"/>
        <v>0.34880431211349516</v>
      </c>
      <c r="AE103" s="107">
        <f t="shared" si="38"/>
        <v>0.66272794888044073</v>
      </c>
      <c r="AF103" s="107">
        <f t="shared" si="39"/>
        <v>0.34685512474864783</v>
      </c>
      <c r="AG103" s="107">
        <f t="shared" si="40"/>
        <v>0.74345782872099209</v>
      </c>
    </row>
    <row r="104" spans="13:33">
      <c r="M104" s="51"/>
      <c r="O104" s="52">
        <f t="shared" si="41"/>
        <v>5.255765997500297E-7</v>
      </c>
      <c r="P104" s="52">
        <f t="shared" si="24"/>
        <v>4.1382195094999594E-13</v>
      </c>
      <c r="Q104" s="52">
        <f t="shared" si="25"/>
        <v>9.2293771278869238E-7</v>
      </c>
      <c r="R104" s="52">
        <f t="shared" si="26"/>
        <v>1208.2491004939884</v>
      </c>
      <c r="S104" s="52">
        <f t="shared" si="27"/>
        <v>0.92293771278869241</v>
      </c>
      <c r="T104" s="52">
        <f t="shared" si="28"/>
        <v>2.1023063990001189E-3</v>
      </c>
      <c r="U104" s="56">
        <f t="shared" si="29"/>
        <v>0.77223378130055365</v>
      </c>
      <c r="V104" s="54">
        <f t="shared" si="30"/>
        <v>1.3639686139953839E-13</v>
      </c>
      <c r="W104" s="54">
        <f t="shared" si="31"/>
        <v>4.4076696315677864E-14</v>
      </c>
      <c r="X104" s="54">
        <f t="shared" si="32"/>
        <v>-2.8321468426091792E-14</v>
      </c>
      <c r="Y104" s="53">
        <f t="shared" si="33"/>
        <v>1.5215208928912447E-13</v>
      </c>
      <c r="Z104" s="54">
        <f t="shared" si="34"/>
        <v>3.8100564249169463E-13</v>
      </c>
      <c r="AA104" s="54">
        <f t="shared" si="35"/>
        <v>9.0674059367352078E-14</v>
      </c>
      <c r="AB104" s="54">
        <f t="shared" si="36"/>
        <v>-6.8295597707411977E-14</v>
      </c>
      <c r="AC104" s="53">
        <f t="shared" si="37"/>
        <v>4.0338410415163473E-13</v>
      </c>
      <c r="AD104" s="107">
        <f t="shared" si="19"/>
        <v>0.3771891051808266</v>
      </c>
      <c r="AE104" s="107">
        <f t="shared" si="38"/>
        <v>0.77490422758795485</v>
      </c>
      <c r="AF104" s="107">
        <f t="shared" si="39"/>
        <v>0.37098940953709642</v>
      </c>
      <c r="AG104" s="107">
        <f t="shared" si="40"/>
        <v>0.8583093763344456</v>
      </c>
    </row>
    <row r="105" spans="13:33">
      <c r="M105" s="51"/>
      <c r="O105" s="52">
        <f t="shared" si="41"/>
        <v>5.7813425972503267E-7</v>
      </c>
      <c r="P105" s="52">
        <f t="shared" si="24"/>
        <v>3.7620177359090542E-13</v>
      </c>
      <c r="Q105" s="52">
        <f t="shared" si="25"/>
        <v>1.1167546324743179E-6</v>
      </c>
      <c r="R105" s="52">
        <f t="shared" si="26"/>
        <v>1329.0740105433872</v>
      </c>
      <c r="S105" s="52">
        <f t="shared" si="27"/>
        <v>1.1167546324743181</v>
      </c>
      <c r="T105" s="52">
        <f t="shared" si="28"/>
        <v>2.3125370389001304E-3</v>
      </c>
      <c r="U105" s="56">
        <f t="shared" si="29"/>
        <v>0.90894519019082642</v>
      </c>
      <c r="V105" s="54">
        <f t="shared" si="30"/>
        <v>1.6408830810217141E-13</v>
      </c>
      <c r="W105" s="54">
        <f t="shared" si="31"/>
        <v>4.6241320951708203E-14</v>
      </c>
      <c r="X105" s="54">
        <f t="shared" si="32"/>
        <v>-3.0969878985057847E-14</v>
      </c>
      <c r="Y105" s="53">
        <f t="shared" si="33"/>
        <v>1.7935975006882175E-13</v>
      </c>
      <c r="Z105" s="54">
        <f t="shared" si="34"/>
        <v>4.1883144006122524E-13</v>
      </c>
      <c r="AA105" s="54">
        <f t="shared" si="35"/>
        <v>9.6634588619544617E-14</v>
      </c>
      <c r="AB105" s="54">
        <f t="shared" si="36"/>
        <v>-7.4682087962012352E-14</v>
      </c>
      <c r="AC105" s="53">
        <f t="shared" si="37"/>
        <v>4.4078394071875754E-13</v>
      </c>
      <c r="AD105" s="107">
        <f t="shared" si="19"/>
        <v>0.40691080935560298</v>
      </c>
      <c r="AE105" s="107">
        <f t="shared" si="38"/>
        <v>0.9134717060857569</v>
      </c>
      <c r="AF105" s="107">
        <f t="shared" si="39"/>
        <v>0.39639217612125938</v>
      </c>
      <c r="AG105" s="107">
        <f t="shared" si="40"/>
        <v>0.99888062085627849</v>
      </c>
    </row>
    <row r="106" spans="13:33">
      <c r="M106" s="51"/>
      <c r="O106" s="52">
        <f t="shared" si="41"/>
        <v>6.3594768569753597E-7</v>
      </c>
      <c r="P106" s="52">
        <f t="shared" si="24"/>
        <v>3.4200161235536853E-13</v>
      </c>
      <c r="Q106" s="52">
        <f t="shared" si="25"/>
        <v>1.3512731052939247E-6</v>
      </c>
      <c r="R106" s="52">
        <f t="shared" si="26"/>
        <v>1461.9814115977263</v>
      </c>
      <c r="S106" s="52">
        <f t="shared" si="27"/>
        <v>1.3512731052939249</v>
      </c>
      <c r="T106" s="52">
        <f t="shared" si="28"/>
        <v>2.5437907427901438E-3</v>
      </c>
      <c r="U106" s="56">
        <f t="shared" si="29"/>
        <v>1.0759332599492655</v>
      </c>
      <c r="V106" s="54">
        <f t="shared" si="30"/>
        <v>1.9768188291676835E-13</v>
      </c>
      <c r="W106" s="54">
        <f t="shared" si="31"/>
        <v>4.9006149137226106E-14</v>
      </c>
      <c r="X106" s="54">
        <f t="shared" si="32"/>
        <v>-3.3869231317991306E-14</v>
      </c>
      <c r="Y106" s="53">
        <f t="shared" si="33"/>
        <v>2.1281880073600317E-13</v>
      </c>
      <c r="Z106" s="54">
        <f t="shared" si="34"/>
        <v>4.6468764391659083E-13</v>
      </c>
      <c r="AA106" s="54">
        <f t="shared" si="35"/>
        <v>1.0371161883696838E-13</v>
      </c>
      <c r="AB106" s="54">
        <f t="shared" si="36"/>
        <v>-8.1673709920414974E-14</v>
      </c>
      <c r="AC106" s="53">
        <f t="shared" si="37"/>
        <v>4.8672555283314423E-13</v>
      </c>
      <c r="AD106" s="107">
        <f t="shared" si="19"/>
        <v>0.43724599930540359</v>
      </c>
      <c r="AE106" s="107">
        <f t="shared" si="38"/>
        <v>1.0838772518407682</v>
      </c>
      <c r="AF106" s="107">
        <f t="shared" si="39"/>
        <v>0.42256153272756919</v>
      </c>
      <c r="AG106" s="107">
        <f t="shared" si="40"/>
        <v>1.1703768119184286</v>
      </c>
    </row>
    <row r="107" spans="13:33">
      <c r="M107" s="51"/>
      <c r="O107" s="52">
        <f t="shared" si="41"/>
        <v>6.995424542672896E-7</v>
      </c>
      <c r="P107" s="52">
        <f t="shared" si="24"/>
        <v>3.1091055668669861E-13</v>
      </c>
      <c r="Q107" s="52">
        <f t="shared" si="25"/>
        <v>1.6350404574056491E-6</v>
      </c>
      <c r="R107" s="52">
        <f t="shared" si="26"/>
        <v>1608.1795527574991</v>
      </c>
      <c r="S107" s="52">
        <f t="shared" si="27"/>
        <v>1.6350404574056492</v>
      </c>
      <c r="T107" s="52">
        <f t="shared" si="28"/>
        <v>2.7981698170691585E-3</v>
      </c>
      <c r="U107" s="56">
        <f t="shared" si="29"/>
        <v>1.2794596029900669</v>
      </c>
      <c r="V107" s="54">
        <f t="shared" si="30"/>
        <v>2.3840935658411177E-13</v>
      </c>
      <c r="W107" s="54">
        <f t="shared" si="31"/>
        <v>5.2460046175215192E-14</v>
      </c>
      <c r="X107" s="54">
        <f t="shared" si="32"/>
        <v>-3.7043782477642827E-14</v>
      </c>
      <c r="Y107" s="53">
        <f t="shared" si="33"/>
        <v>2.5382562028168413E-13</v>
      </c>
      <c r="Z107" s="54">
        <f t="shared" si="34"/>
        <v>5.2025301521708924E-13</v>
      </c>
      <c r="AA107" s="54">
        <f t="shared" si="35"/>
        <v>1.12056455570057E-13</v>
      </c>
      <c r="AB107" s="54">
        <f t="shared" si="36"/>
        <v>-8.9328958074900482E-14</v>
      </c>
      <c r="AC107" s="53">
        <f t="shared" si="37"/>
        <v>5.4298051271224581E-13</v>
      </c>
      <c r="AD107" s="107">
        <f t="shared" si="19"/>
        <v>0.46746727431118656</v>
      </c>
      <c r="AE107" s="107">
        <f t="shared" si="38"/>
        <v>1.2927232688382873</v>
      </c>
      <c r="AF107" s="107">
        <f t="shared" si="39"/>
        <v>0.44897729074666631</v>
      </c>
      <c r="AG107" s="107">
        <f t="shared" si="40"/>
        <v>1.3791006610385341</v>
      </c>
    </row>
    <row r="108" spans="13:33">
      <c r="M108" s="51"/>
      <c r="O108" s="52">
        <f t="shared" si="41"/>
        <v>7.6949669969401866E-7</v>
      </c>
      <c r="P108" s="52">
        <f t="shared" si="24"/>
        <v>2.8264596062427143E-13</v>
      </c>
      <c r="Q108" s="52">
        <f t="shared" si="25"/>
        <v>1.9783989534608358E-6</v>
      </c>
      <c r="R108" s="52">
        <f t="shared" si="26"/>
        <v>1768.9975080332492</v>
      </c>
      <c r="S108" s="52">
        <f t="shared" si="27"/>
        <v>1.9783989534608359</v>
      </c>
      <c r="T108" s="52">
        <f t="shared" si="28"/>
        <v>3.0779867987760744E-3</v>
      </c>
      <c r="U108" s="56">
        <f t="shared" si="29"/>
        <v>1.5271067103759612</v>
      </c>
      <c r="V108" s="54">
        <f t="shared" si="30"/>
        <v>2.8776197593174672E-13</v>
      </c>
      <c r="W108" s="54">
        <f t="shared" si="31"/>
        <v>5.6709203622171179E-14</v>
      </c>
      <c r="X108" s="54">
        <f t="shared" si="32"/>
        <v>-4.0520203536570486E-14</v>
      </c>
      <c r="Y108" s="53">
        <f t="shared" si="33"/>
        <v>3.0395097601734738E-13</v>
      </c>
      <c r="Z108" s="54">
        <f t="shared" si="34"/>
        <v>5.8755968792356281E-13</v>
      </c>
      <c r="AA108" s="54">
        <f t="shared" si="35"/>
        <v>1.2184715007691407E-13</v>
      </c>
      <c r="AB108" s="54">
        <f t="shared" si="36"/>
        <v>-9.7712148188142151E-14</v>
      </c>
      <c r="AC108" s="53">
        <f t="shared" si="37"/>
        <v>6.116946898123347E-13</v>
      </c>
      <c r="AD108" s="107">
        <f t="shared" ref="AD108:AD135" si="42">Y108/AC108</f>
        <v>0.49689981142487638</v>
      </c>
      <c r="AE108" s="107">
        <f t="shared" si="38"/>
        <v>1.5480096093045432</v>
      </c>
      <c r="AF108" s="107">
        <f t="shared" si="39"/>
        <v>0.47513463125233302</v>
      </c>
      <c r="AG108" s="107">
        <f t="shared" si="40"/>
        <v>1.6326816054627362</v>
      </c>
    </row>
    <row r="109" spans="13:33">
      <c r="M109" s="51"/>
      <c r="O109" s="52">
        <f t="shared" si="41"/>
        <v>8.4644636966342058E-7</v>
      </c>
      <c r="P109" s="52">
        <f t="shared" si="24"/>
        <v>2.5695087329479224E-13</v>
      </c>
      <c r="Q109" s="52">
        <f t="shared" si="25"/>
        <v>2.3938627336876119E-6</v>
      </c>
      <c r="R109" s="52">
        <f t="shared" si="26"/>
        <v>1945.8972588365739</v>
      </c>
      <c r="S109" s="52">
        <f t="shared" si="27"/>
        <v>2.3938627336876119</v>
      </c>
      <c r="T109" s="52">
        <f t="shared" si="28"/>
        <v>3.3857854786536823E-3</v>
      </c>
      <c r="U109" s="56">
        <f t="shared" si="29"/>
        <v>1.8280549706444722</v>
      </c>
      <c r="V109" s="54">
        <f t="shared" si="30"/>
        <v>3.4754493042972291E-13</v>
      </c>
      <c r="W109" s="54">
        <f t="shared" si="31"/>
        <v>6.1880406638536795E-14</v>
      </c>
      <c r="X109" s="54">
        <f t="shared" si="32"/>
        <v>-4.432782961780847E-14</v>
      </c>
      <c r="Y109" s="53">
        <f t="shared" si="33"/>
        <v>3.6509750745045127E-13</v>
      </c>
      <c r="Z109" s="54">
        <f t="shared" si="34"/>
        <v>6.6906736795209059E-13</v>
      </c>
      <c r="AA109" s="54">
        <f t="shared" si="35"/>
        <v>1.3329328965420211E-13</v>
      </c>
      <c r="AB109" s="54">
        <f t="shared" si="36"/>
        <v>-1.0689402022783156E-13</v>
      </c>
      <c r="AC109" s="53">
        <f t="shared" si="37"/>
        <v>6.9546663737846114E-13</v>
      </c>
      <c r="AD109" s="107">
        <f t="shared" si="42"/>
        <v>0.52496768044355724</v>
      </c>
      <c r="AE109" s="107">
        <f t="shared" si="38"/>
        <v>1.8594263366806214</v>
      </c>
      <c r="AF109" s="107">
        <f t="shared" si="39"/>
        <v>0.5005747639569853</v>
      </c>
      <c r="AG109" s="107">
        <f t="shared" si="40"/>
        <v>1.9403532206455805</v>
      </c>
    </row>
    <row r="110" spans="13:33">
      <c r="M110" s="51"/>
      <c r="O110" s="52">
        <f t="shared" si="41"/>
        <v>9.310910066297627E-7</v>
      </c>
      <c r="P110" s="52">
        <f t="shared" si="24"/>
        <v>2.3359170299526562E-13</v>
      </c>
      <c r="Q110" s="52">
        <f t="shared" si="25"/>
        <v>2.8965739077620106E-6</v>
      </c>
      <c r="R110" s="52">
        <f t="shared" si="26"/>
        <v>2140.4869847202317</v>
      </c>
      <c r="S110" s="52">
        <f t="shared" si="27"/>
        <v>2.8965739077620105</v>
      </c>
      <c r="T110" s="52">
        <f t="shared" si="28"/>
        <v>3.7243640265190508E-3</v>
      </c>
      <c r="U110" s="56">
        <f t="shared" si="29"/>
        <v>2.1934178851008488</v>
      </c>
      <c r="V110" s="54">
        <f t="shared" si="30"/>
        <v>4.1994328197774562E-13</v>
      </c>
      <c r="W110" s="54">
        <f t="shared" si="31"/>
        <v>6.8124949575440346E-14</v>
      </c>
      <c r="X110" s="54">
        <f t="shared" si="32"/>
        <v>-4.8498937167393347E-14</v>
      </c>
      <c r="Y110" s="53">
        <f t="shared" si="33"/>
        <v>4.3956929438579262E-13</v>
      </c>
      <c r="Z110" s="54">
        <f t="shared" si="34"/>
        <v>7.6775314623451768E-13</v>
      </c>
      <c r="AA110" s="54">
        <f t="shared" si="35"/>
        <v>1.4664170950050509E-13</v>
      </c>
      <c r="AB110" s="54">
        <f t="shared" si="36"/>
        <v>-1.1695240699348232E-13</v>
      </c>
      <c r="AC110" s="53">
        <f t="shared" si="37"/>
        <v>7.9744244874154051E-13</v>
      </c>
      <c r="AD110" s="107">
        <f t="shared" si="42"/>
        <v>0.55122384703684324</v>
      </c>
      <c r="AE110" s="107">
        <f t="shared" si="38"/>
        <v>2.2387080330532938</v>
      </c>
      <c r="AF110" s="107">
        <f t="shared" si="39"/>
        <v>0.52490876430045319</v>
      </c>
      <c r="AG110" s="107">
        <f t="shared" si="40"/>
        <v>2.3132888836886223</v>
      </c>
    </row>
    <row r="111" spans="13:33">
      <c r="M111" s="51"/>
      <c r="O111" s="52">
        <f t="shared" si="41"/>
        <v>1.024200107292739E-6</v>
      </c>
      <c r="P111" s="52">
        <f t="shared" si="24"/>
        <v>2.1235609363205965E-13</v>
      </c>
      <c r="Q111" s="52">
        <f t="shared" si="25"/>
        <v>3.5048544283920326E-6</v>
      </c>
      <c r="R111" s="52">
        <f t="shared" si="26"/>
        <v>2354.535683192255</v>
      </c>
      <c r="S111" s="52">
        <f t="shared" si="27"/>
        <v>3.5048544283920329</v>
      </c>
      <c r="T111" s="52">
        <f t="shared" si="28"/>
        <v>4.096800429170956E-3</v>
      </c>
      <c r="U111" s="56">
        <f t="shared" si="29"/>
        <v>2.6366476994496968</v>
      </c>
      <c r="V111" s="54">
        <f t="shared" si="30"/>
        <v>5.0760177365236596E-13</v>
      </c>
      <c r="W111" s="54">
        <f t="shared" si="31"/>
        <v>7.5623330337682239E-14</v>
      </c>
      <c r="X111" s="54">
        <f t="shared" si="32"/>
        <v>-5.3069051614397603E-14</v>
      </c>
      <c r="Y111" s="53">
        <f t="shared" si="33"/>
        <v>5.3015605237565058E-13</v>
      </c>
      <c r="Z111" s="54">
        <f t="shared" si="34"/>
        <v>8.872202162674093E-13</v>
      </c>
      <c r="AA111" s="54">
        <f t="shared" si="35"/>
        <v>1.6218330855494245E-13</v>
      </c>
      <c r="AB111" s="54">
        <f t="shared" si="36"/>
        <v>-1.2797297602096565E-13</v>
      </c>
      <c r="AC111" s="53">
        <f t="shared" si="37"/>
        <v>9.2143054880138617E-13</v>
      </c>
      <c r="AD111" s="107">
        <f t="shared" si="42"/>
        <v>0.57536192289835342</v>
      </c>
      <c r="AE111" s="107">
        <f t="shared" si="38"/>
        <v>2.7000626030614581</v>
      </c>
      <c r="AF111" s="107">
        <f t="shared" si="39"/>
        <v>0.54783233464166126</v>
      </c>
      <c r="AG111" s="107">
        <f t="shared" si="40"/>
        <v>2.7650079114253638</v>
      </c>
    </row>
    <row r="112" spans="13:33">
      <c r="M112" s="51"/>
      <c r="O112" s="52">
        <f t="shared" si="41"/>
        <v>1.126620118022013E-6</v>
      </c>
      <c r="P112" s="52">
        <f t="shared" si="24"/>
        <v>1.9305099421096332E-13</v>
      </c>
      <c r="Q112" s="52">
        <f t="shared" si="25"/>
        <v>4.2408738583543606E-6</v>
      </c>
      <c r="R112" s="52">
        <f t="shared" si="26"/>
        <v>2589.9892515114802</v>
      </c>
      <c r="S112" s="52">
        <f t="shared" si="27"/>
        <v>4.2408738583543606</v>
      </c>
      <c r="T112" s="52">
        <f t="shared" si="28"/>
        <v>4.506480472088052E-3</v>
      </c>
      <c r="U112" s="56">
        <f t="shared" si="29"/>
        <v>3.1740262378957524</v>
      </c>
      <c r="V112" s="54">
        <f t="shared" si="30"/>
        <v>6.1372144466764275E-13</v>
      </c>
      <c r="W112" s="54">
        <f t="shared" si="31"/>
        <v>8.4590880882005223E-14</v>
      </c>
      <c r="X112" s="54">
        <f t="shared" si="32"/>
        <v>-5.8077288949629646E-14</v>
      </c>
      <c r="Y112" s="53">
        <f t="shared" si="33"/>
        <v>6.4023503660001837E-13</v>
      </c>
      <c r="Z112" s="54">
        <f t="shared" si="34"/>
        <v>1.031829483473832E-12</v>
      </c>
      <c r="AA112" s="54">
        <f t="shared" si="35"/>
        <v>1.8026118887396119E-13</v>
      </c>
      <c r="AB112" s="54">
        <f t="shared" si="36"/>
        <v>-1.4005005327996598E-13</v>
      </c>
      <c r="AC112" s="53">
        <f t="shared" si="37"/>
        <v>1.0720406190678271E-12</v>
      </c>
      <c r="AD112" s="107">
        <f t="shared" si="42"/>
        <v>0.59721154703701695</v>
      </c>
      <c r="AE112" s="107">
        <f t="shared" si="38"/>
        <v>3.260690266096431</v>
      </c>
      <c r="AF112" s="107">
        <f t="shared" si="39"/>
        <v>0.56913105102604145</v>
      </c>
      <c r="AG112" s="107">
        <f t="shared" si="40"/>
        <v>3.3118669636190452</v>
      </c>
    </row>
    <row r="113" spans="13:33">
      <c r="M113" s="51"/>
      <c r="O113" s="52">
        <f t="shared" si="41"/>
        <v>1.2392821298242143E-6</v>
      </c>
      <c r="P113" s="52">
        <f t="shared" si="24"/>
        <v>1.7550090382814845E-13</v>
      </c>
      <c r="Q113" s="52">
        <f t="shared" si="25"/>
        <v>5.1314573686087764E-6</v>
      </c>
      <c r="R113" s="52">
        <f t="shared" si="26"/>
        <v>2848.9881766626286</v>
      </c>
      <c r="S113" s="52">
        <f t="shared" si="27"/>
        <v>5.1314573686087765</v>
      </c>
      <c r="T113" s="52">
        <f t="shared" si="28"/>
        <v>4.9571285192968571E-3</v>
      </c>
      <c r="U113" s="56">
        <f t="shared" si="29"/>
        <v>3.8252588310117428</v>
      </c>
      <c r="V113" s="54">
        <f t="shared" si="30"/>
        <v>7.4217659968034329E-13</v>
      </c>
      <c r="W113" s="54">
        <f t="shared" si="31"/>
        <v>9.5284523622949382E-14</v>
      </c>
      <c r="X113" s="54">
        <f t="shared" si="32"/>
        <v>-6.3566735189547525E-14</v>
      </c>
      <c r="Y113" s="53">
        <f t="shared" si="33"/>
        <v>7.7389438811374515E-13</v>
      </c>
      <c r="Z113" s="54">
        <f t="shared" si="34"/>
        <v>1.2068588993912239E-12</v>
      </c>
      <c r="AA113" s="54">
        <f t="shared" si="35"/>
        <v>2.0128038292814102E-13</v>
      </c>
      <c r="AB113" s="54">
        <f t="shared" si="36"/>
        <v>-1.5328753822945777E-13</v>
      </c>
      <c r="AC113" s="53">
        <f t="shared" si="37"/>
        <v>1.2548517440899071E-12</v>
      </c>
      <c r="AD113" s="107">
        <f t="shared" si="42"/>
        <v>0.61672176953064628</v>
      </c>
      <c r="AE113" s="107">
        <f t="shared" si="38"/>
        <v>3.9414117535801694</v>
      </c>
      <c r="AF113" s="107">
        <f t="shared" si="39"/>
        <v>0.58867722591423854</v>
      </c>
      <c r="AG113" s="107">
        <f t="shared" si="40"/>
        <v>3.9736546074663579</v>
      </c>
    </row>
    <row r="114" spans="13:33">
      <c r="M114" s="51"/>
      <c r="O114" s="52">
        <f t="shared" si="41"/>
        <v>1.3632103428066358E-6</v>
      </c>
      <c r="P114" s="52">
        <f t="shared" si="24"/>
        <v>1.5954627620740769E-13</v>
      </c>
      <c r="Q114" s="52">
        <f t="shared" si="25"/>
        <v>6.2090634160166195E-6</v>
      </c>
      <c r="R114" s="52">
        <f t="shared" si="26"/>
        <v>3133.8869943288914</v>
      </c>
      <c r="S114" s="52">
        <f t="shared" si="27"/>
        <v>6.2090634160166198</v>
      </c>
      <c r="T114" s="52">
        <f t="shared" si="28"/>
        <v>5.4528413712265434E-3</v>
      </c>
      <c r="U114" s="56">
        <f t="shared" si="29"/>
        <v>4.6141929859189776</v>
      </c>
      <c r="V114" s="54">
        <f t="shared" si="30"/>
        <v>8.9765643466480886E-13</v>
      </c>
      <c r="W114" s="54">
        <f t="shared" si="31"/>
        <v>1.0801088270967859E-13</v>
      </c>
      <c r="X114" s="54">
        <f t="shared" si="32"/>
        <v>-6.9584868183959308E-14</v>
      </c>
      <c r="Y114" s="53">
        <f t="shared" si="33"/>
        <v>9.3608244919052823E-13</v>
      </c>
      <c r="Z114" s="54">
        <f t="shared" si="34"/>
        <v>1.4186963808357307E-12</v>
      </c>
      <c r="AA114" s="54">
        <f t="shared" si="35"/>
        <v>2.2571948734171005E-13</v>
      </c>
      <c r="AB114" s="54">
        <f t="shared" si="36"/>
        <v>-1.6779992098279673E-13</v>
      </c>
      <c r="AC114" s="53">
        <f t="shared" si="37"/>
        <v>1.4766159471946441E-12</v>
      </c>
      <c r="AD114" s="107">
        <f t="shared" si="42"/>
        <v>0.63393765384218481</v>
      </c>
      <c r="AE114" s="107">
        <f t="shared" si="38"/>
        <v>4.7674287657676979</v>
      </c>
      <c r="AF114" s="107">
        <f t="shared" si="39"/>
        <v>0.60642051794404539</v>
      </c>
      <c r="AG114" s="107">
        <f t="shared" si="40"/>
        <v>4.7743106974505691</v>
      </c>
    </row>
    <row r="115" spans="13:33">
      <c r="M115" s="51"/>
      <c r="O115" s="52">
        <f t="shared" si="41"/>
        <v>1.4995313770872995E-6</v>
      </c>
      <c r="P115" s="52">
        <f t="shared" si="24"/>
        <v>1.4504206927946152E-13</v>
      </c>
      <c r="Q115" s="52">
        <f t="shared" si="25"/>
        <v>7.5129667333801114E-6</v>
      </c>
      <c r="R115" s="52">
        <f t="shared" si="26"/>
        <v>3447.275693761781</v>
      </c>
      <c r="S115" s="52">
        <f t="shared" si="27"/>
        <v>7.5129667333801118</v>
      </c>
      <c r="T115" s="52">
        <f t="shared" si="28"/>
        <v>5.9981255083491978E-3</v>
      </c>
      <c r="U115" s="56">
        <f t="shared" si="29"/>
        <v>5.5696879935914012</v>
      </c>
      <c r="V115" s="54">
        <f t="shared" si="30"/>
        <v>1.0858365381852409E-12</v>
      </c>
      <c r="W115" s="54">
        <f t="shared" si="31"/>
        <v>1.23136026543325E-13</v>
      </c>
      <c r="X115" s="54">
        <f t="shared" si="32"/>
        <v>-7.6184026782425559E-14</v>
      </c>
      <c r="Y115" s="53">
        <f t="shared" si="33"/>
        <v>1.1327885379461406E-12</v>
      </c>
      <c r="Z115" s="54">
        <f t="shared" si="34"/>
        <v>1.6750734226740966E-12</v>
      </c>
      <c r="AA115" s="54">
        <f t="shared" si="35"/>
        <v>2.5414458703043878E-13</v>
      </c>
      <c r="AB115" s="54">
        <f t="shared" si="36"/>
        <v>-1.8371341367560672E-13</v>
      </c>
      <c r="AC115" s="53">
        <f t="shared" si="37"/>
        <v>1.7455045960289284E-12</v>
      </c>
      <c r="AD115" s="107">
        <f t="shared" si="42"/>
        <v>0.64897482396967965</v>
      </c>
      <c r="AE115" s="107">
        <f t="shared" si="38"/>
        <v>5.7692446493430198</v>
      </c>
      <c r="AF115" s="107">
        <f t="shared" si="39"/>
        <v>0.62237477278314635</v>
      </c>
      <c r="AG115" s="107">
        <f t="shared" si="40"/>
        <v>5.7427967715045058</v>
      </c>
    </row>
    <row r="116" spans="13:33">
      <c r="M116" s="51"/>
      <c r="O116" s="52">
        <f t="shared" si="41"/>
        <v>1.6494845147960295E-6</v>
      </c>
      <c r="P116" s="52">
        <f t="shared" si="24"/>
        <v>1.3185642661769231E-13</v>
      </c>
      <c r="Q116" s="52">
        <f t="shared" si="25"/>
        <v>9.0906897473899335E-6</v>
      </c>
      <c r="R116" s="52">
        <f t="shared" si="26"/>
        <v>3792.0032631379586</v>
      </c>
      <c r="S116" s="52">
        <f t="shared" si="27"/>
        <v>9.0906897473899342</v>
      </c>
      <c r="T116" s="52">
        <f t="shared" si="28"/>
        <v>6.5979380591841179E-3</v>
      </c>
      <c r="U116" s="56">
        <f t="shared" si="29"/>
        <v>6.7266671690702893</v>
      </c>
      <c r="V116" s="54">
        <f t="shared" si="30"/>
        <v>1.3135866020588337E-12</v>
      </c>
      <c r="W116" s="54">
        <f t="shared" si="31"/>
        <v>1.4109717527148842E-13</v>
      </c>
      <c r="X116" s="54">
        <f t="shared" si="32"/>
        <v>-8.3421933003724558E-14</v>
      </c>
      <c r="Y116" s="53">
        <f t="shared" si="33"/>
        <v>1.3712618443265974E-12</v>
      </c>
      <c r="Z116" s="54">
        <f t="shared" si="34"/>
        <v>1.9853480317631958E-12</v>
      </c>
      <c r="AA116" s="54">
        <f t="shared" si="35"/>
        <v>2.8722593281095293E-13</v>
      </c>
      <c r="AB116" s="54">
        <f t="shared" si="36"/>
        <v>-2.011672096475137E-13</v>
      </c>
      <c r="AC116" s="53">
        <f t="shared" si="37"/>
        <v>2.0714067549266349E-12</v>
      </c>
      <c r="AD116" s="107">
        <f t="shared" si="42"/>
        <v>0.66199544877662853</v>
      </c>
      <c r="AE116" s="107">
        <f t="shared" si="38"/>
        <v>6.9837792255323867</v>
      </c>
      <c r="AF116" s="107">
        <f t="shared" si="39"/>
        <v>0.6366034001323484</v>
      </c>
      <c r="AG116" s="107">
        <f t="shared" si="40"/>
        <v>6.9141491661270535</v>
      </c>
    </row>
    <row r="117" spans="13:33">
      <c r="M117" s="51"/>
      <c r="O117" s="52">
        <f t="shared" si="41"/>
        <v>1.8144329662756327E-6</v>
      </c>
      <c r="P117" s="52">
        <f t="shared" si="24"/>
        <v>1.1986947874335661E-13</v>
      </c>
      <c r="Q117" s="52">
        <f t="shared" si="25"/>
        <v>1.0999734594341823E-5</v>
      </c>
      <c r="R117" s="52">
        <f t="shared" si="26"/>
        <v>4171.2035894517558</v>
      </c>
      <c r="S117" s="52">
        <f t="shared" si="27"/>
        <v>10.999734594341824</v>
      </c>
      <c r="T117" s="52">
        <f t="shared" si="28"/>
        <v>7.2577318651025303E-3</v>
      </c>
      <c r="U117" s="56">
        <f t="shared" si="29"/>
        <v>8.1273910765542006</v>
      </c>
      <c r="V117" s="54">
        <f t="shared" si="30"/>
        <v>1.5892220336521884E-12</v>
      </c>
      <c r="W117" s="54">
        <f t="shared" si="31"/>
        <v>1.6241677644594625E-13</v>
      </c>
      <c r="X117" s="54">
        <f t="shared" si="32"/>
        <v>-9.1362273565284967E-14</v>
      </c>
      <c r="Y117" s="53">
        <f t="shared" si="33"/>
        <v>1.6602765365328497E-12</v>
      </c>
      <c r="Z117" s="54">
        <f t="shared" si="34"/>
        <v>2.3608474596281672E-12</v>
      </c>
      <c r="AA117" s="54">
        <f t="shared" si="35"/>
        <v>3.2575793126208018E-13</v>
      </c>
      <c r="AB117" s="54">
        <f t="shared" si="36"/>
        <v>-2.2031488576703924E-13</v>
      </c>
      <c r="AC117" s="53">
        <f t="shared" si="37"/>
        <v>2.466290505123208E-12</v>
      </c>
      <c r="AD117" s="107">
        <f t="shared" si="42"/>
        <v>0.67318774211065924</v>
      </c>
      <c r="AE117" s="107">
        <f t="shared" si="38"/>
        <v>8.4557189660382335</v>
      </c>
      <c r="AF117" s="107">
        <f t="shared" si="39"/>
        <v>0.64920509130293425</v>
      </c>
      <c r="AG117" s="107">
        <f t="shared" si="40"/>
        <v>8.3307532100423867</v>
      </c>
    </row>
    <row r="118" spans="13:33">
      <c r="M118" s="51"/>
      <c r="O118" s="52">
        <f t="shared" si="41"/>
        <v>1.9958762629031962E-6</v>
      </c>
      <c r="P118" s="52">
        <f t="shared" si="24"/>
        <v>1.0897225340305145E-13</v>
      </c>
      <c r="Q118" s="52">
        <f t="shared" si="25"/>
        <v>1.3309678859153611E-5</v>
      </c>
      <c r="R118" s="52">
        <f t="shared" si="26"/>
        <v>4588.3239483969319</v>
      </c>
      <c r="S118" s="52">
        <f t="shared" si="27"/>
        <v>13.309678859153612</v>
      </c>
      <c r="T118" s="52">
        <f t="shared" si="28"/>
        <v>7.9835050516127853E-3</v>
      </c>
      <c r="U118" s="56">
        <f t="shared" si="29"/>
        <v>9.8229981452995432</v>
      </c>
      <c r="V118" s="54">
        <f t="shared" si="30"/>
        <v>1.922808818564974E-12</v>
      </c>
      <c r="W118" s="54">
        <f t="shared" si="31"/>
        <v>1.8771943614001779E-13</v>
      </c>
      <c r="X118" s="54">
        <f t="shared" si="32"/>
        <v>-1.0007534793655514E-13</v>
      </c>
      <c r="Y118" s="53">
        <f t="shared" si="33"/>
        <v>2.0104529067684367E-12</v>
      </c>
      <c r="Z118" s="54">
        <f t="shared" si="34"/>
        <v>2.8152834676914736E-12</v>
      </c>
      <c r="AA118" s="54">
        <f t="shared" si="35"/>
        <v>3.7068312144752799E-13</v>
      </c>
      <c r="AB118" s="54">
        <f t="shared" si="36"/>
        <v>-2.4132596517515394E-13</v>
      </c>
      <c r="AC118" s="53">
        <f t="shared" si="37"/>
        <v>2.9446406239638475E-12</v>
      </c>
      <c r="AD118" s="107">
        <f t="shared" si="42"/>
        <v>0.68274983724911076</v>
      </c>
      <c r="AE118" s="107">
        <f t="shared" si="38"/>
        <v>10.239152574901317</v>
      </c>
      <c r="AF118" s="107">
        <f t="shared" si="39"/>
        <v>0.66030106966448909</v>
      </c>
      <c r="AG118" s="107">
        <f t="shared" si="40"/>
        <v>10.043884910797889</v>
      </c>
    </row>
    <row r="119" spans="13:33">
      <c r="M119" s="51"/>
      <c r="O119" s="52">
        <f t="shared" si="41"/>
        <v>2.1954638891935159E-6</v>
      </c>
      <c r="P119" s="52">
        <f t="shared" si="24"/>
        <v>9.906568491186494E-14</v>
      </c>
      <c r="Q119" s="52">
        <f t="shared" si="25"/>
        <v>1.6104711419575872E-5</v>
      </c>
      <c r="R119" s="52">
        <f t="shared" si="26"/>
        <v>5047.1563432366256</v>
      </c>
      <c r="S119" s="52">
        <f t="shared" si="27"/>
        <v>16.104711419575871</v>
      </c>
      <c r="T119" s="52">
        <f t="shared" si="28"/>
        <v>8.7818555567740625E-3</v>
      </c>
      <c r="U119" s="56">
        <f t="shared" si="29"/>
        <v>11.875368827568394</v>
      </c>
      <c r="V119" s="54">
        <f t="shared" si="30"/>
        <v>2.326533005913109E-12</v>
      </c>
      <c r="W119" s="54">
        <f t="shared" si="31"/>
        <v>2.1775229472885829E-13</v>
      </c>
      <c r="X119" s="54">
        <f t="shared" si="32"/>
        <v>-1.0963879099490138E-13</v>
      </c>
      <c r="Y119" s="53">
        <f t="shared" si="33"/>
        <v>2.4346465096470657E-12</v>
      </c>
      <c r="Z119" s="54">
        <f t="shared" si="34"/>
        <v>3.3652556148759439E-12</v>
      </c>
      <c r="AA119" s="54">
        <f t="shared" si="35"/>
        <v>4.2312095335093695E-13</v>
      </c>
      <c r="AB119" s="54">
        <f t="shared" si="36"/>
        <v>-2.6438765992855302E-13</v>
      </c>
      <c r="AC119" s="53">
        <f t="shared" si="37"/>
        <v>3.523988908298328E-12</v>
      </c>
      <c r="AD119" s="107">
        <f t="shared" si="42"/>
        <v>0.69087802856414593</v>
      </c>
      <c r="AE119" s="107">
        <f t="shared" si="38"/>
        <v>12.399552854136333</v>
      </c>
      <c r="AF119" s="107">
        <f t="shared" si="39"/>
        <v>0.67002449625661997</v>
      </c>
      <c r="AG119" s="107">
        <f t="shared" si="40"/>
        <v>12.11557629490944</v>
      </c>
    </row>
    <row r="120" spans="13:33">
      <c r="M120" s="51"/>
      <c r="O120" s="52">
        <f t="shared" si="41"/>
        <v>2.4150102781128675E-6</v>
      </c>
      <c r="P120" s="52">
        <f t="shared" si="24"/>
        <v>9.0059713556240861E-14</v>
      </c>
      <c r="Q120" s="52">
        <f t="shared" si="25"/>
        <v>1.9486700817686804E-5</v>
      </c>
      <c r="R120" s="52">
        <f t="shared" si="26"/>
        <v>5551.8719775602876</v>
      </c>
      <c r="S120" s="52">
        <f t="shared" si="27"/>
        <v>19.486700817686806</v>
      </c>
      <c r="T120" s="52">
        <f t="shared" si="28"/>
        <v>9.6600411124514694E-3</v>
      </c>
      <c r="U120" s="56">
        <f t="shared" si="29"/>
        <v>14.359381241671104</v>
      </c>
      <c r="V120" s="54">
        <f t="shared" si="30"/>
        <v>2.815148664743955E-12</v>
      </c>
      <c r="W120" s="54">
        <f t="shared" si="31"/>
        <v>2.5340956005302065E-13</v>
      </c>
      <c r="X120" s="54">
        <f t="shared" si="32"/>
        <v>-1.2013837939967922E-13</v>
      </c>
      <c r="Y120" s="53">
        <f t="shared" si="33"/>
        <v>2.9484198453972964E-12</v>
      </c>
      <c r="Z120" s="54">
        <f t="shared" si="34"/>
        <v>4.0308614301865994E-12</v>
      </c>
      <c r="AA120" s="54">
        <f t="shared" si="35"/>
        <v>4.8440235274802696E-13</v>
      </c>
      <c r="AB120" s="54">
        <f t="shared" si="36"/>
        <v>-2.8970681552450686E-13</v>
      </c>
      <c r="AC120" s="53">
        <f t="shared" si="37"/>
        <v>4.2255569674101198E-12</v>
      </c>
      <c r="AD120" s="107">
        <f t="shared" si="42"/>
        <v>0.69775886779829843</v>
      </c>
      <c r="AE120" s="107">
        <f t="shared" si="38"/>
        <v>15.016178966567093</v>
      </c>
      <c r="AF120" s="107">
        <f t="shared" si="39"/>
        <v>0.67851220701152237</v>
      </c>
      <c r="AG120" s="107">
        <f t="shared" si="40"/>
        <v>14.620872354967954</v>
      </c>
    </row>
    <row r="121" spans="13:33">
      <c r="M121" s="51"/>
      <c r="O121" s="52">
        <f t="shared" si="41"/>
        <v>2.6565113059241546E-6</v>
      </c>
      <c r="P121" s="52">
        <f t="shared" si="24"/>
        <v>8.1872466869309868E-14</v>
      </c>
      <c r="Q121" s="52">
        <f t="shared" si="25"/>
        <v>2.3578907989401037E-5</v>
      </c>
      <c r="R121" s="52">
        <f t="shared" si="26"/>
        <v>6107.0591753163171</v>
      </c>
      <c r="S121" s="52">
        <f t="shared" si="27"/>
        <v>23.578907989401038</v>
      </c>
      <c r="T121" s="52">
        <f t="shared" si="28"/>
        <v>1.0626045223696617E-2</v>
      </c>
      <c r="U121" s="56">
        <f t="shared" si="29"/>
        <v>17.365640511239356</v>
      </c>
      <c r="V121" s="54">
        <f t="shared" si="30"/>
        <v>3.4065211973656816E-12</v>
      </c>
      <c r="W121" s="54">
        <f t="shared" si="31"/>
        <v>2.957620604532506E-13</v>
      </c>
      <c r="X121" s="54">
        <f t="shared" si="32"/>
        <v>-1.3166893197661049E-13</v>
      </c>
      <c r="Y121" s="53">
        <f t="shared" si="33"/>
        <v>3.5706143258423222E-12</v>
      </c>
      <c r="Z121" s="54">
        <f t="shared" si="34"/>
        <v>4.8364364695936573E-12</v>
      </c>
      <c r="AA121" s="54">
        <f t="shared" si="35"/>
        <v>5.5611126309418605E-13</v>
      </c>
      <c r="AB121" s="54">
        <f t="shared" si="36"/>
        <v>-3.1751208212617684E-13</v>
      </c>
      <c r="AC121" s="53">
        <f t="shared" si="37"/>
        <v>5.0750356505616666E-12</v>
      </c>
      <c r="AD121" s="107">
        <f t="shared" si="42"/>
        <v>0.70356438293140933</v>
      </c>
      <c r="AE121" s="107">
        <f t="shared" si="38"/>
        <v>18.184989434641317</v>
      </c>
      <c r="AF121" s="107">
        <f t="shared" si="39"/>
        <v>0.6858986588042385</v>
      </c>
      <c r="AG121" s="107">
        <f t="shared" si="40"/>
        <v>17.65056182629511</v>
      </c>
    </row>
    <row r="122" spans="13:33">
      <c r="M122" s="51"/>
      <c r="O122" s="52">
        <f t="shared" si="41"/>
        <v>2.9221624365165701E-6</v>
      </c>
      <c r="P122" s="52">
        <f t="shared" si="24"/>
        <v>7.4429515335736245E-14</v>
      </c>
      <c r="Q122" s="52">
        <f t="shared" si="25"/>
        <v>2.8530478667175259E-5</v>
      </c>
      <c r="R122" s="52">
        <f t="shared" si="26"/>
        <v>6717.7650928479488</v>
      </c>
      <c r="S122" s="52">
        <f t="shared" si="27"/>
        <v>28.530478667175259</v>
      </c>
      <c r="T122" s="52">
        <f t="shared" si="28"/>
        <v>1.1688649746066281E-2</v>
      </c>
      <c r="U122" s="56">
        <f t="shared" si="29"/>
        <v>21.003781276249168</v>
      </c>
      <c r="V122" s="54">
        <f t="shared" si="30"/>
        <v>4.1222866303316099E-12</v>
      </c>
      <c r="W122" s="54">
        <f t="shared" si="31"/>
        <v>3.4609286183051683E-13</v>
      </c>
      <c r="X122" s="54">
        <f t="shared" si="32"/>
        <v>-1.4433531573993508E-13</v>
      </c>
      <c r="Y122" s="53">
        <f t="shared" si="33"/>
        <v>4.3240441764221919E-12</v>
      </c>
      <c r="Z122" s="54">
        <f t="shared" si="34"/>
        <v>5.811452343450352E-12</v>
      </c>
      <c r="AA122" s="54">
        <f t="shared" si="35"/>
        <v>6.4013460456363425E-13</v>
      </c>
      <c r="AB122" s="54">
        <f t="shared" si="36"/>
        <v>-3.4805634052736759E-13</v>
      </c>
      <c r="AC122" s="53">
        <f t="shared" si="37"/>
        <v>6.103530607486619E-12</v>
      </c>
      <c r="AD122" s="107">
        <f t="shared" si="42"/>
        <v>0.70844965881195043</v>
      </c>
      <c r="AE122" s="107">
        <f t="shared" si="38"/>
        <v>22.022176154410097</v>
      </c>
      <c r="AF122" s="107">
        <f t="shared" si="39"/>
        <v>0.69231179401282161</v>
      </c>
      <c r="AG122" s="107">
        <f t="shared" si="40"/>
        <v>21.314481281305884</v>
      </c>
    </row>
    <row r="123" spans="13:33">
      <c r="M123" s="51"/>
      <c r="O123" s="52">
        <f t="shared" si="41"/>
        <v>3.2143786801682274E-6</v>
      </c>
      <c r="P123" s="52">
        <f t="shared" si="24"/>
        <v>6.7663195759760216E-14</v>
      </c>
      <c r="Q123" s="52">
        <f t="shared" si="25"/>
        <v>3.4521879187282063E-5</v>
      </c>
      <c r="R123" s="52">
        <f t="shared" si="26"/>
        <v>7389.5416021327446</v>
      </c>
      <c r="S123" s="52">
        <f t="shared" si="27"/>
        <v>34.521879187282067</v>
      </c>
      <c r="T123" s="52">
        <f t="shared" si="28"/>
        <v>1.2857514720672909E-2</v>
      </c>
      <c r="U123" s="56">
        <f t="shared" si="29"/>
        <v>25.406463741214672</v>
      </c>
      <c r="V123" s="54">
        <f t="shared" si="30"/>
        <v>4.9886521108015217E-12</v>
      </c>
      <c r="W123" s="54">
        <f t="shared" si="31"/>
        <v>4.0594021332582958E-13</v>
      </c>
      <c r="X123" s="54">
        <f t="shared" si="32"/>
        <v>-1.5825357069618513E-13</v>
      </c>
      <c r="Y123" s="53">
        <f t="shared" si="33"/>
        <v>5.2363387534311661E-12</v>
      </c>
      <c r="Z123" s="54">
        <f t="shared" si="34"/>
        <v>6.9916070751442722E-12</v>
      </c>
      <c r="AA123" s="54">
        <f t="shared" si="35"/>
        <v>7.3872239303974748E-13</v>
      </c>
      <c r="AB123" s="54">
        <f t="shared" si="36"/>
        <v>-3.8161941455235436E-13</v>
      </c>
      <c r="AC123" s="53">
        <f t="shared" si="37"/>
        <v>7.3487100536316647E-12</v>
      </c>
      <c r="AD123" s="107">
        <f t="shared" si="42"/>
        <v>0.71255209624761506</v>
      </c>
      <c r="AE123" s="107">
        <f t="shared" si="38"/>
        <v>26.668454281991153</v>
      </c>
      <c r="AF123" s="107">
        <f t="shared" si="39"/>
        <v>0.69787046587427515</v>
      </c>
      <c r="AG123" s="107">
        <f t="shared" si="40"/>
        <v>25.745512920932544</v>
      </c>
    </row>
    <row r="124" spans="13:33">
      <c r="M124" s="51"/>
      <c r="O124" s="52">
        <f t="shared" si="41"/>
        <v>3.5358165481850504E-6</v>
      </c>
      <c r="P124" s="52">
        <f t="shared" si="24"/>
        <v>6.1511996145236552E-14</v>
      </c>
      <c r="Q124" s="52">
        <f t="shared" si="25"/>
        <v>4.1771473816611309E-5</v>
      </c>
      <c r="R124" s="52">
        <f t="shared" si="26"/>
        <v>8128.4957623460205</v>
      </c>
      <c r="S124" s="52">
        <f t="shared" si="27"/>
        <v>41.771473816611312</v>
      </c>
      <c r="T124" s="52">
        <f t="shared" si="28"/>
        <v>1.4143266192740202E-2</v>
      </c>
      <c r="U124" s="56">
        <f t="shared" si="29"/>
        <v>30.734208902751845</v>
      </c>
      <c r="V124" s="54">
        <f t="shared" si="30"/>
        <v>6.0373685388249262E-12</v>
      </c>
      <c r="W124" s="54">
        <f t="shared" si="31"/>
        <v>4.7714935380365209E-13</v>
      </c>
      <c r="X124" s="54">
        <f t="shared" si="32"/>
        <v>-1.735521682962085E-13</v>
      </c>
      <c r="Y124" s="53">
        <f t="shared" si="33"/>
        <v>6.3409657243323701E-12</v>
      </c>
      <c r="Z124" s="54">
        <f t="shared" si="34"/>
        <v>8.4201499184587787E-12</v>
      </c>
      <c r="AA124" s="54">
        <f t="shared" si="35"/>
        <v>8.545601290721921E-13</v>
      </c>
      <c r="AB124" s="54">
        <f t="shared" si="36"/>
        <v>-4.1851110574080302E-13</v>
      </c>
      <c r="AC124" s="53">
        <f t="shared" si="37"/>
        <v>8.8561989417901682E-12</v>
      </c>
      <c r="AD124" s="107">
        <f t="shared" si="42"/>
        <v>0.71599178902937155</v>
      </c>
      <c r="AE124" s="107">
        <f t="shared" si="38"/>
        <v>32.294273248120881</v>
      </c>
      <c r="AF124" s="107">
        <f t="shared" si="39"/>
        <v>0.70268306578175443</v>
      </c>
      <c r="AG124" s="107">
        <f t="shared" si="40"/>
        <v>31.104421720658266</v>
      </c>
    </row>
    <row r="125" spans="13:33">
      <c r="M125" s="51"/>
      <c r="O125" s="52">
        <f t="shared" si="41"/>
        <v>3.8893982030035558E-6</v>
      </c>
      <c r="P125" s="52">
        <f t="shared" si="24"/>
        <v>5.5919996495669583E-14</v>
      </c>
      <c r="Q125" s="52">
        <f t="shared" si="25"/>
        <v>5.0543483318099695E-5</v>
      </c>
      <c r="R125" s="52">
        <f t="shared" si="26"/>
        <v>8941.3453385806242</v>
      </c>
      <c r="S125" s="52">
        <f t="shared" si="27"/>
        <v>50.543483318099696</v>
      </c>
      <c r="T125" s="52">
        <f t="shared" si="28"/>
        <v>1.5557592812014224E-2</v>
      </c>
      <c r="U125" s="56">
        <f t="shared" si="29"/>
        <v>37.181249183610348</v>
      </c>
      <c r="V125" s="54">
        <f t="shared" si="30"/>
        <v>7.3069133544634039E-12</v>
      </c>
      <c r="W125" s="54">
        <f t="shared" si="31"/>
        <v>5.619350362620828E-13</v>
      </c>
      <c r="X125" s="54">
        <f t="shared" si="32"/>
        <v>-1.9037342036026181E-13</v>
      </c>
      <c r="Y125" s="53">
        <f t="shared" si="33"/>
        <v>7.6784749703652252E-12</v>
      </c>
      <c r="Z125" s="54">
        <f t="shared" si="34"/>
        <v>1.0149492414668082E-11</v>
      </c>
      <c r="AA125" s="54">
        <f t="shared" si="35"/>
        <v>9.9085601252653784E-13</v>
      </c>
      <c r="AB125" s="54">
        <f t="shared" si="36"/>
        <v>-4.5907459088987047E-13</v>
      </c>
      <c r="AC125" s="53">
        <f t="shared" si="37"/>
        <v>1.0681273836304749E-11</v>
      </c>
      <c r="AD125" s="107">
        <f t="shared" si="42"/>
        <v>0.71887258842355828</v>
      </c>
      <c r="AE125" s="107">
        <f t="shared" si="38"/>
        <v>39.10615190211265</v>
      </c>
      <c r="AF125" s="107">
        <f t="shared" si="39"/>
        <v>0.70684703012044547</v>
      </c>
      <c r="AG125" s="107">
        <f t="shared" si="40"/>
        <v>37.585708175151872</v>
      </c>
    </row>
    <row r="126" spans="13:33">
      <c r="M126" s="51"/>
      <c r="O126" s="52">
        <f t="shared" si="41"/>
        <v>4.2783380233039118E-6</v>
      </c>
      <c r="P126" s="52">
        <f t="shared" si="24"/>
        <v>5.0836360450608709E-14</v>
      </c>
      <c r="Q126" s="52">
        <f t="shared" si="25"/>
        <v>6.1157614814900634E-5</v>
      </c>
      <c r="R126" s="52">
        <f t="shared" si="26"/>
        <v>9835.4798724386874</v>
      </c>
      <c r="S126" s="52">
        <f t="shared" si="27"/>
        <v>61.15761481490064</v>
      </c>
      <c r="T126" s="52">
        <f t="shared" si="28"/>
        <v>1.7113352093215645E-2</v>
      </c>
      <c r="U126" s="56">
        <f t="shared" si="29"/>
        <v>44.982607707997602</v>
      </c>
      <c r="V126" s="54">
        <f t="shared" si="30"/>
        <v>8.8439303507881505E-12</v>
      </c>
      <c r="W126" s="54">
        <f t="shared" si="31"/>
        <v>6.6295702201377957E-13</v>
      </c>
      <c r="X126" s="54">
        <f t="shared" si="32"/>
        <v>-2.0887505752775977E-13</v>
      </c>
      <c r="Y126" s="53">
        <f t="shared" si="33"/>
        <v>9.2980123152741703E-12</v>
      </c>
      <c r="Z126" s="54">
        <f t="shared" si="34"/>
        <v>1.2243169525624841E-11</v>
      </c>
      <c r="AA126" s="54">
        <f t="shared" si="35"/>
        <v>1.151446079840911E-12</v>
      </c>
      <c r="AB126" s="54">
        <f t="shared" si="36"/>
        <v>-5.0369022839529861E-13</v>
      </c>
      <c r="AC126" s="53">
        <f t="shared" si="37"/>
        <v>1.2890925377070453E-11</v>
      </c>
      <c r="AD126" s="107">
        <f t="shared" si="42"/>
        <v>0.72128354197231448</v>
      </c>
      <c r="AE126" s="107">
        <f t="shared" si="38"/>
        <v>47.354387868966491</v>
      </c>
      <c r="AF126" s="107">
        <f t="shared" si="39"/>
        <v>0.7104489573891567</v>
      </c>
      <c r="AG126" s="107">
        <f t="shared" si="40"/>
        <v>45.424689894906585</v>
      </c>
    </row>
    <row r="127" spans="13:33">
      <c r="M127" s="51"/>
      <c r="O127" s="52">
        <f t="shared" si="41"/>
        <v>4.7061718256343037E-6</v>
      </c>
      <c r="P127" s="52">
        <f t="shared" ref="P127:P135" si="43">$Q$17*1.3806505E-23/(6*PI()*$Q$20*O127)</f>
        <v>4.6214873136917002E-14</v>
      </c>
      <c r="Q127" s="52">
        <f t="shared" ref="Q127:Q135" si="44">2*O127^2*($Q$18-$Q$19)*9.81/(9*$Q$20)</f>
        <v>7.4000713926029795E-5</v>
      </c>
      <c r="R127" s="52">
        <f t="shared" ref="R127:R135" si="45">$Q$21*2*$Q$16/P127</f>
        <v>10819.027859682557</v>
      </c>
      <c r="S127" s="52">
        <f t="shared" ref="S127:S135" si="46">Q127/$Q$21</f>
        <v>74.000713926029803</v>
      </c>
      <c r="T127" s="52">
        <f t="shared" si="28"/>
        <v>1.8824687302537214E-2</v>
      </c>
      <c r="U127" s="56">
        <f t="shared" si="29"/>
        <v>54.422664232364795</v>
      </c>
      <c r="V127" s="54">
        <f t="shared" si="30"/>
        <v>1.0704984497757942E-11</v>
      </c>
      <c r="W127" s="54">
        <f t="shared" si="31"/>
        <v>7.8341127613613875E-13</v>
      </c>
      <c r="X127" s="54">
        <f t="shared" si="32"/>
        <v>-2.2923199881655296E-13</v>
      </c>
      <c r="Y127" s="53">
        <f t="shared" si="33"/>
        <v>1.1259163775077528E-11</v>
      </c>
      <c r="Z127" s="54">
        <f t="shared" si="34"/>
        <v>1.4778229814161635E-11</v>
      </c>
      <c r="AA127" s="54">
        <f t="shared" si="35"/>
        <v>1.3409210181702109E-12</v>
      </c>
      <c r="AB127" s="54">
        <f t="shared" si="36"/>
        <v>-5.5277982544218023E-13</v>
      </c>
      <c r="AC127" s="53">
        <f t="shared" si="37"/>
        <v>1.5566371006889665E-11</v>
      </c>
      <c r="AD127" s="107">
        <f t="shared" si="42"/>
        <v>0.72330048988901974</v>
      </c>
      <c r="AE127" s="107">
        <f t="shared" si="38"/>
        <v>57.342450236313404</v>
      </c>
      <c r="AF127" s="107">
        <f t="shared" si="39"/>
        <v>0.71356512274976658</v>
      </c>
      <c r="AG127" s="107">
        <f t="shared" si="40"/>
        <v>54.906070089466851</v>
      </c>
    </row>
    <row r="128" spans="13:33">
      <c r="M128" s="51"/>
      <c r="O128" s="52">
        <f t="shared" si="41"/>
        <v>5.1767890081977348E-6</v>
      </c>
      <c r="P128" s="52">
        <f t="shared" si="43"/>
        <v>4.20135210335609E-14</v>
      </c>
      <c r="Q128" s="52">
        <f t="shared" si="44"/>
        <v>8.9540863850496086E-5</v>
      </c>
      <c r="R128" s="52">
        <f t="shared" si="45"/>
        <v>11900.930645650815</v>
      </c>
      <c r="S128" s="52">
        <f t="shared" si="46"/>
        <v>89.540863850496095</v>
      </c>
      <c r="T128" s="52">
        <f t="shared" si="28"/>
        <v>2.0707156032790937E-2</v>
      </c>
      <c r="U128" s="56">
        <f t="shared" si="29"/>
        <v>65.845519928831351</v>
      </c>
      <c r="V128" s="54">
        <f t="shared" si="30"/>
        <v>1.295870379978081E-11</v>
      </c>
      <c r="W128" s="54">
        <f t="shared" si="31"/>
        <v>9.271401787523208E-13</v>
      </c>
      <c r="X128" s="54">
        <f t="shared" si="32"/>
        <v>-2.516383367598207E-13</v>
      </c>
      <c r="Y128" s="53">
        <f t="shared" si="33"/>
        <v>1.3634205641773309E-11</v>
      </c>
      <c r="Z128" s="54">
        <f t="shared" si="34"/>
        <v>1.7848152759221267E-11</v>
      </c>
      <c r="AA128" s="54">
        <f t="shared" si="35"/>
        <v>1.56477920947316E-12</v>
      </c>
      <c r="AB128" s="54">
        <f t="shared" si="36"/>
        <v>-6.0681142504878642E-13</v>
      </c>
      <c r="AC128" s="53">
        <f t="shared" si="37"/>
        <v>1.8806120543645639E-11</v>
      </c>
      <c r="AD128" s="107">
        <f t="shared" si="42"/>
        <v>0.72498767675825315</v>
      </c>
      <c r="AE128" s="107">
        <f t="shared" si="38"/>
        <v>69.438439136628148</v>
      </c>
      <c r="AF128" s="107">
        <f t="shared" si="39"/>
        <v>0.71626222921945115</v>
      </c>
      <c r="AG128" s="107">
        <f t="shared" si="40"/>
        <v>66.374305156830843</v>
      </c>
    </row>
    <row r="129" spans="13:33">
      <c r="M129" s="51"/>
      <c r="O129" s="52">
        <f t="shared" si="41"/>
        <v>5.6944679090175088E-6</v>
      </c>
      <c r="P129" s="52">
        <f t="shared" si="43"/>
        <v>3.8194110030509906E-14</v>
      </c>
      <c r="Q129" s="52">
        <f t="shared" si="44"/>
        <v>1.0834444525910028E-4</v>
      </c>
      <c r="R129" s="52">
        <f t="shared" si="45"/>
        <v>13091.023710215897</v>
      </c>
      <c r="S129" s="52">
        <f t="shared" si="46"/>
        <v>108.34444525910028</v>
      </c>
      <c r="T129" s="52">
        <f t="shared" si="28"/>
        <v>2.2777871636070035E-2</v>
      </c>
      <c r="U129" s="56">
        <f t="shared" si="29"/>
        <v>79.667538779860379</v>
      </c>
      <c r="V129" s="54">
        <f t="shared" si="30"/>
        <v>1.5688398059166571E-11</v>
      </c>
      <c r="W129" s="54">
        <f t="shared" si="31"/>
        <v>1.0987657757072739E-12</v>
      </c>
      <c r="X129" s="54">
        <f t="shared" si="32"/>
        <v>-2.7630956587149211E-13</v>
      </c>
      <c r="Y129" s="53">
        <f t="shared" si="33"/>
        <v>1.6510854269002352E-11</v>
      </c>
      <c r="Z129" s="54">
        <f t="shared" si="34"/>
        <v>2.1566415598798703E-11</v>
      </c>
      <c r="AA129" s="54">
        <f t="shared" si="35"/>
        <v>1.829611528546326E-12</v>
      </c>
      <c r="AB129" s="54">
        <f t="shared" si="36"/>
        <v>-6.6630467988319397E-13</v>
      </c>
      <c r="AC129" s="53">
        <f t="shared" si="37"/>
        <v>2.2729722447461837E-11</v>
      </c>
      <c r="AD129" s="107">
        <f t="shared" si="42"/>
        <v>0.72639929093573563</v>
      </c>
      <c r="AE129" s="107">
        <f t="shared" si="38"/>
        <v>84.089090290612702</v>
      </c>
      <c r="AF129" s="107">
        <f t="shared" si="39"/>
        <v>0.71859827899787443</v>
      </c>
      <c r="AG129" s="107">
        <f t="shared" si="40"/>
        <v>80.246149162221855</v>
      </c>
    </row>
    <row r="130" spans="13:33">
      <c r="M130" s="51"/>
      <c r="O130" s="52">
        <f t="shared" si="41"/>
        <v>6.2639146999192598E-6</v>
      </c>
      <c r="P130" s="52">
        <f t="shared" si="43"/>
        <v>3.4721918209554467E-14</v>
      </c>
      <c r="Q130" s="52">
        <f t="shared" si="44"/>
        <v>1.3109677876351134E-4</v>
      </c>
      <c r="R130" s="52">
        <f t="shared" si="45"/>
        <v>14400.126081237486</v>
      </c>
      <c r="S130" s="52">
        <f t="shared" si="46"/>
        <v>131.09677876351134</v>
      </c>
      <c r="T130" s="52">
        <f t="shared" si="28"/>
        <v>2.5055658799677038E-2</v>
      </c>
      <c r="U130" s="56">
        <f t="shared" si="29"/>
        <v>96.392522672133268</v>
      </c>
      <c r="V130" s="54">
        <f t="shared" si="30"/>
        <v>1.8995267279954022E-11</v>
      </c>
      <c r="W130" s="54">
        <f t="shared" si="31"/>
        <v>1.3038509546307098E-12</v>
      </c>
      <c r="X130" s="54">
        <f t="shared" si="32"/>
        <v>-3.0348508593042791E-13</v>
      </c>
      <c r="Y130" s="53">
        <f t="shared" si="33"/>
        <v>1.9995633148654303E-11</v>
      </c>
      <c r="Z130" s="54">
        <f t="shared" si="34"/>
        <v>2.6070863224247214E-11</v>
      </c>
      <c r="AA130" s="54">
        <f t="shared" si="35"/>
        <v>2.1433245996565193E-12</v>
      </c>
      <c r="AB130" s="54">
        <f t="shared" si="36"/>
        <v>-7.3183688878959826E-13</v>
      </c>
      <c r="AC130" s="53">
        <f t="shared" si="37"/>
        <v>2.7482350935114135E-11</v>
      </c>
      <c r="AD130" s="107">
        <f t="shared" si="42"/>
        <v>0.72758088257674958</v>
      </c>
      <c r="AE130" s="107">
        <f t="shared" si="38"/>
        <v>101.83692338753575</v>
      </c>
      <c r="AF130" s="107">
        <f t="shared" si="39"/>
        <v>0.72062348398374421</v>
      </c>
      <c r="AG130" s="107">
        <f t="shared" si="40"/>
        <v>97.025832321105156</v>
      </c>
    </row>
    <row r="131" spans="13:33">
      <c r="M131" s="51"/>
      <c r="O131" s="52">
        <f t="shared" si="41"/>
        <v>6.8903061699111861E-6</v>
      </c>
      <c r="P131" s="52">
        <f t="shared" si="43"/>
        <v>3.1565380190504055E-14</v>
      </c>
      <c r="Q131" s="52">
        <f t="shared" si="44"/>
        <v>1.5862710230384871E-4</v>
      </c>
      <c r="R131" s="52">
        <f t="shared" si="45"/>
        <v>15840.138689361236</v>
      </c>
      <c r="S131" s="52">
        <f t="shared" si="46"/>
        <v>158.62710230384872</v>
      </c>
      <c r="T131" s="52">
        <f t="shared" si="28"/>
        <v>2.7561224679644745E-2</v>
      </c>
      <c r="U131" s="56">
        <f t="shared" si="29"/>
        <v>116.63007326606632</v>
      </c>
      <c r="V131" s="54">
        <f t="shared" si="30"/>
        <v>2.3002341961306843E-11</v>
      </c>
      <c r="W131" s="54">
        <f t="shared" si="31"/>
        <v>1.5490944817699183E-12</v>
      </c>
      <c r="X131" s="54">
        <f t="shared" si="32"/>
        <v>-3.3343101583447304E-13</v>
      </c>
      <c r="Y131" s="53">
        <f t="shared" si="33"/>
        <v>2.4218005427242289E-11</v>
      </c>
      <c r="Z131" s="54">
        <f t="shared" si="34"/>
        <v>3.1529074836530269E-11</v>
      </c>
      <c r="AA131" s="54">
        <f t="shared" si="35"/>
        <v>2.5154106525474942E-12</v>
      </c>
      <c r="AB131" s="54">
        <f t="shared" si="36"/>
        <v>-8.0404978223607166E-13</v>
      </c>
      <c r="AC131" s="53">
        <f t="shared" si="37"/>
        <v>3.3240435706841697E-11</v>
      </c>
      <c r="AD131" s="107">
        <f t="shared" si="42"/>
        <v>0.72857063730538374</v>
      </c>
      <c r="AE131" s="107">
        <f t="shared" si="38"/>
        <v>123.3412888183027</v>
      </c>
      <c r="AF131" s="107">
        <f t="shared" si="39"/>
        <v>0.72238116187448442</v>
      </c>
      <c r="AG131" s="107">
        <f t="shared" si="40"/>
        <v>117.32342659235988</v>
      </c>
    </row>
    <row r="132" spans="13:33">
      <c r="M132" s="51"/>
      <c r="O132" s="52">
        <f t="shared" si="41"/>
        <v>7.5793367869023051E-6</v>
      </c>
      <c r="P132" s="52">
        <f t="shared" si="43"/>
        <v>2.86958001731855E-14</v>
      </c>
      <c r="Q132" s="52">
        <f t="shared" si="44"/>
        <v>1.91938793787657E-4</v>
      </c>
      <c r="R132" s="52">
        <f t="shared" si="45"/>
        <v>17424.152558297363</v>
      </c>
      <c r="S132" s="52">
        <f t="shared" si="46"/>
        <v>191.938793787657</v>
      </c>
      <c r="T132" s="52">
        <f t="shared" si="28"/>
        <v>3.0317347147609218E-2</v>
      </c>
      <c r="U132" s="56">
        <f t="shared" si="29"/>
        <v>141.11780986348941</v>
      </c>
      <c r="V132" s="54">
        <f t="shared" si="30"/>
        <v>2.7859335953042588E-11</v>
      </c>
      <c r="W132" s="54">
        <f t="shared" si="31"/>
        <v>1.8425671122631689E-12</v>
      </c>
      <c r="X132" s="54">
        <f t="shared" si="32"/>
        <v>-3.6644335863255105E-13</v>
      </c>
      <c r="Y132" s="53">
        <f t="shared" si="33"/>
        <v>2.9335459706673207E-11</v>
      </c>
      <c r="Z132" s="54">
        <f t="shared" si="34"/>
        <v>3.8144973389621506E-11</v>
      </c>
      <c r="AA132" s="54">
        <f t="shared" si="35"/>
        <v>2.9572738660637285E-12</v>
      </c>
      <c r="AB132" s="54">
        <f t="shared" si="36"/>
        <v>-8.8365715460803585E-13</v>
      </c>
      <c r="AC132" s="53">
        <f t="shared" si="37"/>
        <v>4.0218590101077197E-11</v>
      </c>
      <c r="AD132" s="107">
        <f t="shared" si="42"/>
        <v>0.72940049944434771</v>
      </c>
      <c r="AE132" s="107">
        <f t="shared" si="38"/>
        <v>149.40426944608524</v>
      </c>
      <c r="AF132" s="107">
        <f t="shared" si="39"/>
        <v>0.72390858450324846</v>
      </c>
      <c r="AG132" s="107">
        <f t="shared" si="40"/>
        <v>141.87706763632127</v>
      </c>
    </row>
    <row r="133" spans="13:33">
      <c r="M133" s="51"/>
      <c r="O133" s="52">
        <f t="shared" si="41"/>
        <v>8.3372704655925357E-6</v>
      </c>
      <c r="P133" s="52">
        <f t="shared" si="43"/>
        <v>2.6087091066532275E-14</v>
      </c>
      <c r="Q133" s="52">
        <f t="shared" si="44"/>
        <v>2.3224594048306497E-4</v>
      </c>
      <c r="R133" s="52">
        <f t="shared" si="45"/>
        <v>19166.567814127098</v>
      </c>
      <c r="S133" s="52">
        <f t="shared" si="46"/>
        <v>232.24594048306497</v>
      </c>
      <c r="T133" s="52">
        <f t="shared" si="28"/>
        <v>3.3349081862370143E-2</v>
      </c>
      <c r="U133" s="56">
        <f t="shared" si="29"/>
        <v>170.74825303275787</v>
      </c>
      <c r="V133" s="54">
        <f t="shared" si="30"/>
        <v>3.3748643006689059E-11</v>
      </c>
      <c r="W133" s="54">
        <f t="shared" si="31"/>
        <v>2.1939975416810853E-12</v>
      </c>
      <c r="X133" s="54">
        <f t="shared" si="32"/>
        <v>-4.0285156388152449E-13</v>
      </c>
      <c r="Y133" s="53">
        <f t="shared" si="33"/>
        <v>3.553978898448862E-11</v>
      </c>
      <c r="Z133" s="54">
        <f t="shared" si="34"/>
        <v>4.6166992547027634E-11</v>
      </c>
      <c r="AA133" s="54">
        <f t="shared" si="35"/>
        <v>3.4826252146326042E-12</v>
      </c>
      <c r="AB133" s="54">
        <f t="shared" si="36"/>
        <v>-9.7145345462763552E-13</v>
      </c>
      <c r="AC133" s="53">
        <f t="shared" si="37"/>
        <v>4.8678164307032603E-11</v>
      </c>
      <c r="AD133" s="107">
        <f t="shared" si="42"/>
        <v>0.73009714911032786</v>
      </c>
      <c r="AE133" s="107">
        <f t="shared" si="38"/>
        <v>181.00265898637619</v>
      </c>
      <c r="AF133" s="107">
        <f t="shared" si="39"/>
        <v>0.72523775958616421</v>
      </c>
      <c r="AG133" s="107">
        <f t="shared" si="40"/>
        <v>171.57984293208671</v>
      </c>
    </row>
    <row r="134" spans="13:33">
      <c r="M134" s="51"/>
      <c r="O134" s="52">
        <f t="shared" si="41"/>
        <v>9.1709975121517894E-6</v>
      </c>
      <c r="P134" s="52">
        <f t="shared" si="43"/>
        <v>2.3715537333211159E-14</v>
      </c>
      <c r="Q134" s="52">
        <f t="shared" si="44"/>
        <v>2.8101758798450863E-4</v>
      </c>
      <c r="R134" s="52">
        <f t="shared" si="45"/>
        <v>21083.224595539807</v>
      </c>
      <c r="S134" s="52">
        <f t="shared" si="46"/>
        <v>281.01758798450862</v>
      </c>
      <c r="T134" s="52">
        <f t="shared" si="28"/>
        <v>3.668399004860716E-2</v>
      </c>
      <c r="U134" s="56">
        <f t="shared" si="29"/>
        <v>206.60135380003794</v>
      </c>
      <c r="V134" s="54">
        <f t="shared" si="30"/>
        <v>4.0892775023426582E-11</v>
      </c>
      <c r="W134" s="54">
        <f t="shared" si="31"/>
        <v>2.6151188607096803E-12</v>
      </c>
      <c r="X134" s="54">
        <f t="shared" si="32"/>
        <v>-4.4302253979247312E-13</v>
      </c>
      <c r="Y134" s="53">
        <f t="shared" si="33"/>
        <v>4.3064871344343791E-11</v>
      </c>
      <c r="Z134" s="54">
        <f t="shared" si="34"/>
        <v>5.5898206911623133E-11</v>
      </c>
      <c r="AA134" s="54">
        <f t="shared" si="35"/>
        <v>4.1079604226305892E-12</v>
      </c>
      <c r="AB134" s="54">
        <f t="shared" si="36"/>
        <v>-1.0683234604145097E-12</v>
      </c>
      <c r="AC134" s="53">
        <f t="shared" si="37"/>
        <v>5.8937843873839216E-11</v>
      </c>
      <c r="AD134" s="107">
        <f t="shared" si="42"/>
        <v>0.73068284337865008</v>
      </c>
      <c r="AE134" s="107">
        <f t="shared" si="38"/>
        <v>219.32758873820262</v>
      </c>
      <c r="AF134" s="107">
        <f t="shared" si="39"/>
        <v>0.72639613711093809</v>
      </c>
      <c r="AG134" s="107">
        <f t="shared" si="40"/>
        <v>207.51232590106221</v>
      </c>
    </row>
    <row r="135" spans="13:33">
      <c r="M135" s="51"/>
      <c r="O135" s="52">
        <v>1.0000000000000001E-5</v>
      </c>
      <c r="P135" s="52">
        <f t="shared" si="43"/>
        <v>2.1749513388222242E-14</v>
      </c>
      <c r="Q135" s="52">
        <f t="shared" si="44"/>
        <v>3.3411836734693889E-4</v>
      </c>
      <c r="R135" s="52">
        <f t="shared" si="45"/>
        <v>22989.02007944505</v>
      </c>
      <c r="S135" s="52">
        <f t="shared" si="46"/>
        <v>334.1183673469389</v>
      </c>
      <c r="T135" s="52">
        <f t="shared" si="28"/>
        <v>0.04</v>
      </c>
      <c r="U135" s="56">
        <f t="shared" si="29"/>
        <v>245.6371078349504</v>
      </c>
      <c r="V135" s="54">
        <f t="shared" si="30"/>
        <v>4.8693541908797946E-11</v>
      </c>
      <c r="W135" s="54">
        <f t="shared" si="31"/>
        <v>3.0696839157576834E-12</v>
      </c>
      <c r="X135" s="54">
        <f t="shared" si="32"/>
        <v>-4.8309839854600138E-13</v>
      </c>
      <c r="Y135" s="53">
        <f t="shared" si="33"/>
        <v>5.1280127426009627E-11</v>
      </c>
      <c r="Z135" s="54">
        <f t="shared" si="34"/>
        <v>6.6523791944406792E-11</v>
      </c>
      <c r="AA135" s="54">
        <f t="shared" si="35"/>
        <v>4.7789521549218801E-12</v>
      </c>
      <c r="AB135" s="54">
        <f t="shared" si="36"/>
        <v>-1.1649640966284323E-12</v>
      </c>
      <c r="AC135" s="53">
        <f t="shared" si="37"/>
        <v>7.0137780002700241E-11</v>
      </c>
      <c r="AD135" s="107">
        <f t="shared" si="42"/>
        <v>0.73113416797673647</v>
      </c>
      <c r="AE135" s="107">
        <f t="shared" si="38"/>
        <v>261.16754439141454</v>
      </c>
      <c r="AF135" s="107">
        <f t="shared" si="39"/>
        <v>0.72731978473295877</v>
      </c>
      <c r="AG135" s="107">
        <f t="shared" si="40"/>
        <v>246.62683597365768</v>
      </c>
    </row>
    <row r="136" spans="13:33">
      <c r="M136" s="51"/>
      <c r="O136" s="1"/>
    </row>
    <row r="137" spans="13:33">
      <c r="M137" s="51"/>
      <c r="O137" s="1"/>
    </row>
    <row r="138" spans="13:33">
      <c r="M138" s="51"/>
      <c r="O138" s="1"/>
    </row>
    <row r="139" spans="13:33">
      <c r="M139" s="51"/>
      <c r="O139" s="1"/>
    </row>
    <row r="140" spans="13:33">
      <c r="M140" s="51"/>
      <c r="O140" s="1"/>
    </row>
    <row r="141" spans="13:33">
      <c r="M141" s="51"/>
      <c r="O141" s="1"/>
    </row>
    <row r="142" spans="13:33">
      <c r="M142" s="51"/>
      <c r="O142" s="1"/>
    </row>
    <row r="143" spans="13:33">
      <c r="M143" s="51"/>
      <c r="O143" s="1"/>
    </row>
    <row r="144" spans="13:33">
      <c r="M144" s="51"/>
      <c r="O144" s="1"/>
    </row>
    <row r="145" spans="13:15">
      <c r="M145" s="51"/>
      <c r="O145" s="1"/>
    </row>
    <row r="146" spans="13:15">
      <c r="M146" s="51"/>
      <c r="O146" s="1"/>
    </row>
    <row r="147" spans="13:15">
      <c r="M147" s="51"/>
      <c r="O147" s="1"/>
    </row>
    <row r="148" spans="13:15">
      <c r="M148" s="51"/>
      <c r="O148" s="1"/>
    </row>
    <row r="149" spans="13:15">
      <c r="M149" s="51"/>
      <c r="O149" s="1"/>
    </row>
    <row r="150" spans="13:15">
      <c r="M150" s="51"/>
      <c r="O150" s="1"/>
    </row>
    <row r="151" spans="13:15">
      <c r="M151" s="51"/>
      <c r="O151" s="1"/>
    </row>
    <row r="152" spans="13:15">
      <c r="M152" s="51"/>
      <c r="O152" s="1"/>
    </row>
    <row r="153" spans="13:15">
      <c r="M153" s="51"/>
      <c r="O153" s="1"/>
    </row>
    <row r="154" spans="13:15">
      <c r="M154" s="51"/>
      <c r="O154" s="1"/>
    </row>
    <row r="155" spans="13:15">
      <c r="M155" s="51"/>
      <c r="O155" s="1"/>
    </row>
    <row r="156" spans="13:15">
      <c r="M156" s="51"/>
      <c r="O156" s="1"/>
    </row>
    <row r="157" spans="13:15">
      <c r="M157" s="51"/>
      <c r="O157" s="1"/>
    </row>
    <row r="158" spans="13:15">
      <c r="M158" s="51"/>
      <c r="O158" s="1"/>
    </row>
    <row r="159" spans="13:15">
      <c r="M159" s="51"/>
      <c r="O159" s="1"/>
    </row>
    <row r="160" spans="13:15">
      <c r="M160" s="51"/>
      <c r="O160" s="1"/>
    </row>
    <row r="161" spans="13:15">
      <c r="M161" s="51"/>
      <c r="O161" s="1"/>
    </row>
    <row r="162" spans="13:15">
      <c r="M162" s="51"/>
      <c r="O162" s="1"/>
    </row>
    <row r="163" spans="13:15">
      <c r="M163" s="51"/>
      <c r="O163" s="1"/>
    </row>
    <row r="164" spans="13:15">
      <c r="M164" s="51"/>
      <c r="O164" s="1"/>
    </row>
    <row r="165" spans="13:15">
      <c r="M165" s="51"/>
      <c r="O165" s="1"/>
    </row>
    <row r="166" spans="13:15">
      <c r="M166" s="51"/>
      <c r="O166" s="1"/>
    </row>
    <row r="167" spans="13:15">
      <c r="M167" s="51"/>
      <c r="O167" s="1"/>
    </row>
    <row r="168" spans="13:15">
      <c r="M168" s="51"/>
      <c r="O168" s="1"/>
    </row>
    <row r="169" spans="13:15">
      <c r="M169" s="51"/>
      <c r="O169" s="1"/>
    </row>
    <row r="170" spans="13:15">
      <c r="M170" s="51"/>
      <c r="O170" s="1"/>
    </row>
    <row r="171" spans="13:15">
      <c r="M171" s="51"/>
      <c r="O171" s="1"/>
    </row>
    <row r="172" spans="13:15">
      <c r="M172" s="51"/>
      <c r="O172" s="1"/>
    </row>
    <row r="173" spans="13:15">
      <c r="M173" s="51"/>
    </row>
    <row r="174" spans="13:15">
      <c r="M174" s="51"/>
    </row>
    <row r="175" spans="13:15">
      <c r="M175" s="51"/>
    </row>
    <row r="176" spans="13:15">
      <c r="M176" s="51"/>
    </row>
    <row r="177" spans="13:13">
      <c r="M177" s="51"/>
    </row>
    <row r="178" spans="13:13">
      <c r="M178" s="51"/>
    </row>
    <row r="179" spans="13:13">
      <c r="M179" s="51"/>
    </row>
    <row r="180" spans="13:13">
      <c r="M180" s="51"/>
    </row>
    <row r="181" spans="13:13">
      <c r="M181" s="51"/>
    </row>
    <row r="182" spans="13:13">
      <c r="M182" s="51"/>
    </row>
    <row r="183" spans="13:13">
      <c r="M183" s="51"/>
    </row>
    <row r="184" spans="13:13">
      <c r="M184" s="51"/>
    </row>
    <row r="185" spans="13:13">
      <c r="M185" s="51"/>
    </row>
    <row r="186" spans="13:13">
      <c r="M186" s="51"/>
    </row>
    <row r="187" spans="13:13">
      <c r="M187" s="51"/>
    </row>
    <row r="188" spans="13:13">
      <c r="M188" s="51"/>
    </row>
    <row r="189" spans="13:13">
      <c r="M189" s="51"/>
    </row>
    <row r="190" spans="13:13">
      <c r="M190" s="51"/>
    </row>
    <row r="191" spans="13:13">
      <c r="M191" s="51"/>
    </row>
    <row r="192" spans="13:13">
      <c r="M192" s="51"/>
    </row>
    <row r="193" spans="13:13">
      <c r="M193" s="51"/>
    </row>
    <row r="194" spans="13:13">
      <c r="M194" s="51"/>
    </row>
    <row r="195" spans="13:13">
      <c r="M195" s="51"/>
    </row>
    <row r="196" spans="13:13">
      <c r="M196" s="51"/>
    </row>
    <row r="197" spans="13:13">
      <c r="M197" s="51"/>
    </row>
    <row r="198" spans="13:13">
      <c r="M198" s="51"/>
    </row>
    <row r="199" spans="13:13">
      <c r="M199" s="51"/>
    </row>
    <row r="200" spans="13:13">
      <c r="M200" s="51"/>
    </row>
    <row r="201" spans="13:13">
      <c r="M201" s="51"/>
    </row>
    <row r="202" spans="13:13">
      <c r="M202" s="51"/>
    </row>
    <row r="203" spans="13:13">
      <c r="M203" s="51"/>
    </row>
    <row r="204" spans="13:13">
      <c r="M204" s="51"/>
    </row>
    <row r="205" spans="13:13">
      <c r="M205" s="51"/>
    </row>
    <row r="206" spans="13:13">
      <c r="M206" s="51"/>
    </row>
    <row r="207" spans="13:13">
      <c r="M207" s="51"/>
    </row>
    <row r="208" spans="13:13">
      <c r="M208" s="51"/>
    </row>
    <row r="209" spans="13:13">
      <c r="M209" s="51"/>
    </row>
    <row r="210" spans="13:13">
      <c r="M210" s="51"/>
    </row>
    <row r="211" spans="13:13">
      <c r="M211" s="51"/>
    </row>
    <row r="212" spans="13:13">
      <c r="M212" s="51"/>
    </row>
    <row r="213" spans="13:13">
      <c r="M213" s="51"/>
    </row>
    <row r="214" spans="13:13">
      <c r="M214" s="51"/>
    </row>
    <row r="215" spans="13:13">
      <c r="M215" s="51"/>
    </row>
    <row r="216" spans="13:13">
      <c r="M216" s="51"/>
    </row>
    <row r="217" spans="13:13">
      <c r="M217" s="51"/>
    </row>
    <row r="218" spans="13:13">
      <c r="M218" s="51"/>
    </row>
    <row r="219" spans="13:13">
      <c r="M219" s="51"/>
    </row>
    <row r="220" spans="13:13">
      <c r="M220" s="51"/>
    </row>
    <row r="221" spans="13:13">
      <c r="M221" s="51"/>
    </row>
    <row r="222" spans="13:13">
      <c r="M222" s="51"/>
    </row>
    <row r="223" spans="13:13">
      <c r="M223" s="51"/>
    </row>
    <row r="224" spans="13:13">
      <c r="M224" s="51"/>
    </row>
    <row r="225" spans="13:13">
      <c r="M225" s="51"/>
    </row>
    <row r="226" spans="13:13">
      <c r="M226" s="51"/>
    </row>
    <row r="227" spans="13:13">
      <c r="M227" s="51"/>
    </row>
    <row r="228" spans="13:13">
      <c r="M228" s="51"/>
    </row>
    <row r="229" spans="13:13">
      <c r="M229" s="51"/>
    </row>
    <row r="230" spans="13:13">
      <c r="M230" s="51"/>
    </row>
    <row r="231" spans="13:13">
      <c r="M231" s="51"/>
    </row>
    <row r="232" spans="13:13">
      <c r="M232" s="51"/>
    </row>
    <row r="233" spans="13:13">
      <c r="M233" s="51"/>
    </row>
    <row r="234" spans="13:13">
      <c r="M234" s="51"/>
    </row>
    <row r="235" spans="13:13">
      <c r="M235" s="51"/>
    </row>
    <row r="236" spans="13:13">
      <c r="M236" s="51"/>
    </row>
    <row r="237" spans="13:13">
      <c r="M237" s="51"/>
    </row>
    <row r="238" spans="13:13">
      <c r="M238" s="51"/>
    </row>
    <row r="239" spans="13:13">
      <c r="M239" s="51"/>
    </row>
    <row r="240" spans="13:13">
      <c r="M240" s="51"/>
    </row>
    <row r="241" spans="13:13">
      <c r="M241" s="51"/>
    </row>
    <row r="242" spans="13:13">
      <c r="M242" s="51"/>
    </row>
    <row r="243" spans="13:13">
      <c r="M243" s="51"/>
    </row>
    <row r="244" spans="13:13">
      <c r="M244" s="51"/>
    </row>
    <row r="245" spans="13:13">
      <c r="M245" s="51"/>
    </row>
    <row r="246" spans="13:13">
      <c r="M246" s="51"/>
    </row>
    <row r="247" spans="13:13">
      <c r="M247" s="51"/>
    </row>
    <row r="248" spans="13:13">
      <c r="M248" s="51"/>
    </row>
    <row r="249" spans="13:13">
      <c r="M249" s="51"/>
    </row>
    <row r="250" spans="13:13">
      <c r="M250" s="51"/>
    </row>
    <row r="251" spans="13:13">
      <c r="M251" s="51"/>
    </row>
    <row r="252" spans="13:13">
      <c r="M252" s="51"/>
    </row>
    <row r="253" spans="13:13">
      <c r="M253" s="51"/>
    </row>
    <row r="254" spans="13:13">
      <c r="M254" s="51"/>
    </row>
    <row r="255" spans="13:13">
      <c r="M255" s="51"/>
    </row>
    <row r="256" spans="13:13">
      <c r="M256" s="51"/>
    </row>
    <row r="257" spans="13:13">
      <c r="M257" s="51"/>
    </row>
    <row r="258" spans="13:13">
      <c r="M258" s="51"/>
    </row>
    <row r="259" spans="13:13">
      <c r="M259" s="51"/>
    </row>
    <row r="260" spans="13:13">
      <c r="M260" s="51"/>
    </row>
    <row r="261" spans="13:13">
      <c r="M261" s="51"/>
    </row>
    <row r="262" spans="13:13">
      <c r="M262" s="51"/>
    </row>
    <row r="263" spans="13:13">
      <c r="M263" s="51"/>
    </row>
    <row r="264" spans="13:13">
      <c r="M264" s="51"/>
    </row>
    <row r="265" spans="13:13">
      <c r="M265" s="51"/>
    </row>
    <row r="266" spans="13:13">
      <c r="M266" s="51"/>
    </row>
    <row r="267" spans="13:13">
      <c r="M267" s="51"/>
    </row>
    <row r="268" spans="13:13">
      <c r="M268" s="51"/>
    </row>
    <row r="269" spans="13:13">
      <c r="M269" s="51"/>
    </row>
    <row r="270" spans="13:13">
      <c r="M270" s="51"/>
    </row>
    <row r="271" spans="13:13">
      <c r="M271" s="51"/>
    </row>
    <row r="272" spans="13:13">
      <c r="M272" s="51"/>
    </row>
    <row r="273" spans="13:13">
      <c r="M273" s="51"/>
    </row>
    <row r="274" spans="13:13">
      <c r="M274" s="51"/>
    </row>
    <row r="275" spans="13:13">
      <c r="M275" s="51"/>
    </row>
    <row r="276" spans="13:13">
      <c r="M276" s="51"/>
    </row>
    <row r="277" spans="13:13">
      <c r="M277" s="51"/>
    </row>
    <row r="278" spans="13:13">
      <c r="M278" s="51"/>
    </row>
    <row r="279" spans="13:13">
      <c r="M279" s="51"/>
    </row>
    <row r="280" spans="13:13">
      <c r="M280" s="51"/>
    </row>
    <row r="281" spans="13:13">
      <c r="M281" s="51"/>
    </row>
    <row r="282" spans="13:13">
      <c r="M282" s="51"/>
    </row>
    <row r="283" spans="13:13">
      <c r="M283" s="51"/>
    </row>
    <row r="284" spans="13:13">
      <c r="M284" s="51"/>
    </row>
    <row r="285" spans="13:13">
      <c r="M285" s="51"/>
    </row>
    <row r="286" spans="13:13">
      <c r="M286" s="51"/>
    </row>
    <row r="287" spans="13:13">
      <c r="M287" s="51"/>
    </row>
    <row r="288" spans="13:13">
      <c r="M288" s="51"/>
    </row>
    <row r="289" spans="13:13">
      <c r="M289" s="51"/>
    </row>
    <row r="290" spans="13:13">
      <c r="M290" s="51"/>
    </row>
    <row r="291" spans="13:13">
      <c r="M291" s="51"/>
    </row>
    <row r="292" spans="13:13">
      <c r="M292" s="51"/>
    </row>
    <row r="293" spans="13:13">
      <c r="M293" s="51"/>
    </row>
    <row r="294" spans="13:13">
      <c r="M294" s="51"/>
    </row>
    <row r="295" spans="13:13">
      <c r="M295" s="51"/>
    </row>
    <row r="296" spans="13:13">
      <c r="M296" s="51"/>
    </row>
    <row r="297" spans="13:13">
      <c r="M297" s="51"/>
    </row>
    <row r="298" spans="13:13">
      <c r="M298" s="51"/>
    </row>
    <row r="299" spans="13:13">
      <c r="M299" s="51"/>
    </row>
    <row r="300" spans="13:13">
      <c r="M300" s="51"/>
    </row>
    <row r="301" spans="13:13">
      <c r="M301" s="51"/>
    </row>
    <row r="302" spans="13:13">
      <c r="M302" s="51"/>
    </row>
    <row r="303" spans="13:13">
      <c r="M303" s="51"/>
    </row>
    <row r="304" spans="13:13">
      <c r="M304" s="51"/>
    </row>
    <row r="305" spans="13:13">
      <c r="M305" s="51"/>
    </row>
    <row r="306" spans="13:13">
      <c r="M306" s="51"/>
    </row>
    <row r="307" spans="13:13">
      <c r="M307" s="51"/>
    </row>
    <row r="308" spans="13:13">
      <c r="M308" s="51"/>
    </row>
    <row r="309" spans="13:13">
      <c r="M309" s="51"/>
    </row>
    <row r="310" spans="13:13">
      <c r="M310" s="51"/>
    </row>
    <row r="311" spans="13:13">
      <c r="M311" s="51"/>
    </row>
    <row r="312" spans="13:13">
      <c r="M312" s="51"/>
    </row>
    <row r="313" spans="13:13">
      <c r="M313" s="51"/>
    </row>
    <row r="314" spans="13:13">
      <c r="M314" s="51"/>
    </row>
    <row r="315" spans="13:13">
      <c r="M315" s="51"/>
    </row>
    <row r="316" spans="13:13">
      <c r="M316" s="51"/>
    </row>
    <row r="317" spans="13:13">
      <c r="M317" s="51"/>
    </row>
    <row r="318" spans="13:13">
      <c r="M318" s="51"/>
    </row>
    <row r="319" spans="13:13">
      <c r="M319" s="51"/>
    </row>
    <row r="320" spans="13:13">
      <c r="M320" s="51"/>
    </row>
    <row r="321" spans="13:13">
      <c r="M321" s="51"/>
    </row>
    <row r="322" spans="13:13">
      <c r="M322" s="51"/>
    </row>
    <row r="323" spans="13:13">
      <c r="M323" s="51"/>
    </row>
    <row r="324" spans="13:13">
      <c r="M324" s="51"/>
    </row>
    <row r="325" spans="13:13">
      <c r="M325" s="51"/>
    </row>
    <row r="326" spans="13:13">
      <c r="M326" s="51"/>
    </row>
    <row r="327" spans="13:13">
      <c r="M327" s="51"/>
    </row>
    <row r="328" spans="13:13">
      <c r="M328" s="51"/>
    </row>
    <row r="329" spans="13:13">
      <c r="M329" s="51"/>
    </row>
    <row r="330" spans="13:13">
      <c r="M330" s="51"/>
    </row>
    <row r="331" spans="13:13">
      <c r="M331" s="51"/>
    </row>
    <row r="332" spans="13:13">
      <c r="M332" s="51"/>
    </row>
    <row r="333" spans="13:13">
      <c r="M333" s="51"/>
    </row>
    <row r="334" spans="13:13">
      <c r="M334" s="51"/>
    </row>
    <row r="335" spans="13:13">
      <c r="M335" s="51"/>
    </row>
    <row r="336" spans="13:13">
      <c r="M336" s="51"/>
    </row>
    <row r="337" spans="13:13">
      <c r="M337" s="51"/>
    </row>
    <row r="338" spans="13:13">
      <c r="M338" s="51"/>
    </row>
    <row r="339" spans="13:13">
      <c r="M339" s="51"/>
    </row>
    <row r="340" spans="13:13">
      <c r="M340" s="51"/>
    </row>
    <row r="341" spans="13:13">
      <c r="M341" s="51"/>
    </row>
    <row r="342" spans="13:13">
      <c r="M342" s="51"/>
    </row>
    <row r="343" spans="13:13">
      <c r="M343" s="51"/>
    </row>
    <row r="344" spans="13:13">
      <c r="M344" s="51"/>
    </row>
    <row r="345" spans="13:13">
      <c r="M345" s="51"/>
    </row>
    <row r="346" spans="13:13">
      <c r="M346" s="51"/>
    </row>
    <row r="347" spans="13:13">
      <c r="M347" s="51"/>
    </row>
    <row r="348" spans="13:13">
      <c r="M348" s="51"/>
    </row>
    <row r="349" spans="13:13">
      <c r="M349" s="51"/>
    </row>
    <row r="350" spans="13:13">
      <c r="M350" s="51"/>
    </row>
    <row r="351" spans="13:13">
      <c r="M351" s="51"/>
    </row>
    <row r="352" spans="13:13">
      <c r="M352" s="51"/>
    </row>
    <row r="353" spans="13:13">
      <c r="M353" s="51"/>
    </row>
    <row r="354" spans="13:13">
      <c r="M354" s="51"/>
    </row>
    <row r="355" spans="13:13">
      <c r="M355" s="51"/>
    </row>
    <row r="356" spans="13:13">
      <c r="M356" s="51"/>
    </row>
    <row r="357" spans="13:13">
      <c r="M357" s="51"/>
    </row>
    <row r="358" spans="13:13">
      <c r="M358" s="51"/>
    </row>
    <row r="359" spans="13:13">
      <c r="M359" s="51"/>
    </row>
    <row r="360" spans="13:13">
      <c r="M360" s="51"/>
    </row>
    <row r="361" spans="13:13">
      <c r="M361" s="51"/>
    </row>
    <row r="362" spans="13:13">
      <c r="M362" s="51"/>
    </row>
    <row r="363" spans="13:13">
      <c r="M363" s="51"/>
    </row>
    <row r="364" spans="13:13">
      <c r="M364" s="51"/>
    </row>
    <row r="365" spans="13:13">
      <c r="M365" s="51"/>
    </row>
    <row r="366" spans="13:13">
      <c r="M366" s="51"/>
    </row>
    <row r="367" spans="13:13">
      <c r="M367" s="51"/>
    </row>
    <row r="368" spans="13:13">
      <c r="M368" s="51"/>
    </row>
    <row r="369" spans="13:13">
      <c r="M369" s="51"/>
    </row>
    <row r="370" spans="13:13">
      <c r="M370" s="51"/>
    </row>
    <row r="371" spans="13:13">
      <c r="M371" s="51"/>
    </row>
    <row r="372" spans="13:13">
      <c r="M372" s="51"/>
    </row>
    <row r="373" spans="13:13">
      <c r="M373" s="51"/>
    </row>
    <row r="374" spans="13:13">
      <c r="M374" s="51"/>
    </row>
    <row r="375" spans="13:13">
      <c r="M375" s="51"/>
    </row>
    <row r="376" spans="13:13">
      <c r="M376" s="51"/>
    </row>
    <row r="377" spans="13:13">
      <c r="M377" s="51"/>
    </row>
    <row r="378" spans="13:13">
      <c r="M378" s="51"/>
    </row>
    <row r="379" spans="13:13">
      <c r="M379" s="51"/>
    </row>
    <row r="380" spans="13:13">
      <c r="M380" s="51"/>
    </row>
    <row r="381" spans="13:13">
      <c r="M381" s="51"/>
    </row>
    <row r="382" spans="13:13">
      <c r="M382" s="51"/>
    </row>
    <row r="383" spans="13:13">
      <c r="M383" s="51"/>
    </row>
    <row r="384" spans="13:13">
      <c r="M384" s="51"/>
    </row>
    <row r="385" spans="13:13">
      <c r="M385" s="51"/>
    </row>
    <row r="386" spans="13:13">
      <c r="M386" s="51"/>
    </row>
    <row r="387" spans="13:13">
      <c r="M387" s="51"/>
    </row>
    <row r="388" spans="13:13">
      <c r="M388" s="51"/>
    </row>
    <row r="389" spans="13:13">
      <c r="M389" s="51"/>
    </row>
    <row r="390" spans="13:13">
      <c r="M390" s="51"/>
    </row>
    <row r="391" spans="13:13">
      <c r="M391" s="51"/>
    </row>
    <row r="392" spans="13:13">
      <c r="M392" s="51"/>
    </row>
    <row r="393" spans="13:13">
      <c r="M393" s="51"/>
    </row>
    <row r="394" spans="13:13">
      <c r="M394" s="51"/>
    </row>
    <row r="395" spans="13:13">
      <c r="M395" s="51"/>
    </row>
    <row r="396" spans="13:13">
      <c r="M396" s="51"/>
    </row>
    <row r="397" spans="13:13">
      <c r="M397" s="51"/>
    </row>
    <row r="398" spans="13:13">
      <c r="M398" s="51"/>
    </row>
    <row r="399" spans="13:13">
      <c r="M399" s="51"/>
    </row>
    <row r="400" spans="13:13">
      <c r="M400" s="51"/>
    </row>
    <row r="401" spans="13:13">
      <c r="M401" s="51"/>
    </row>
    <row r="402" spans="13:13">
      <c r="M402" s="51"/>
    </row>
    <row r="403" spans="13:13">
      <c r="M403" s="51"/>
    </row>
    <row r="404" spans="13:13">
      <c r="M404" s="51"/>
    </row>
    <row r="405" spans="13:13">
      <c r="M405" s="51"/>
    </row>
    <row r="406" spans="13:13">
      <c r="M406" s="51"/>
    </row>
    <row r="407" spans="13:13">
      <c r="M407" s="51"/>
    </row>
    <row r="408" spans="13:13">
      <c r="M408" s="51"/>
    </row>
    <row r="409" spans="13:13">
      <c r="M409" s="51"/>
    </row>
    <row r="410" spans="13:13">
      <c r="M410" s="51"/>
    </row>
    <row r="411" spans="13:13">
      <c r="M411" s="51"/>
    </row>
    <row r="412" spans="13:13">
      <c r="M412" s="51"/>
    </row>
    <row r="413" spans="13:13">
      <c r="M413" s="51"/>
    </row>
    <row r="414" spans="13:13">
      <c r="M414" s="51"/>
    </row>
    <row r="415" spans="13:13">
      <c r="M415" s="51"/>
    </row>
    <row r="416" spans="13:13">
      <c r="M416" s="51"/>
    </row>
    <row r="417" spans="13:13">
      <c r="M417" s="51"/>
    </row>
    <row r="418" spans="13:13">
      <c r="M418" s="51"/>
    </row>
    <row r="419" spans="13:13">
      <c r="M419" s="51"/>
    </row>
    <row r="420" spans="13:13">
      <c r="M420" s="51"/>
    </row>
    <row r="421" spans="13:13">
      <c r="M421" s="51"/>
    </row>
    <row r="422" spans="13:13">
      <c r="M422" s="51"/>
    </row>
    <row r="423" spans="13:13">
      <c r="M423" s="51"/>
    </row>
    <row r="424" spans="13:13">
      <c r="M424" s="51"/>
    </row>
    <row r="425" spans="13:13">
      <c r="M425" s="51"/>
    </row>
    <row r="426" spans="13:13">
      <c r="M426" s="51"/>
    </row>
    <row r="427" spans="13:13">
      <c r="M427" s="51"/>
    </row>
    <row r="428" spans="13:13">
      <c r="M428" s="51"/>
    </row>
    <row r="429" spans="13:13">
      <c r="M429" s="51"/>
    </row>
    <row r="430" spans="13:13">
      <c r="M430" s="51"/>
    </row>
    <row r="431" spans="13:13">
      <c r="M431" s="51"/>
    </row>
    <row r="432" spans="13:13">
      <c r="M432" s="51"/>
    </row>
    <row r="433" spans="13:13">
      <c r="M433" s="51"/>
    </row>
    <row r="434" spans="13:13">
      <c r="M434" s="51"/>
    </row>
    <row r="435" spans="13:13">
      <c r="M435" s="51"/>
    </row>
    <row r="436" spans="13:13">
      <c r="M436" s="51"/>
    </row>
    <row r="437" spans="13:13">
      <c r="M437" s="51"/>
    </row>
    <row r="438" spans="13:13">
      <c r="M438" s="51"/>
    </row>
    <row r="439" spans="13:13">
      <c r="M439" s="51"/>
    </row>
    <row r="440" spans="13:13">
      <c r="M440" s="51"/>
    </row>
    <row r="441" spans="13:13">
      <c r="M441" s="51"/>
    </row>
    <row r="442" spans="13:13">
      <c r="M442" s="51"/>
    </row>
    <row r="443" spans="13:13">
      <c r="M443" s="51"/>
    </row>
    <row r="444" spans="13:13">
      <c r="M444" s="51"/>
    </row>
    <row r="445" spans="13:13">
      <c r="M445" s="51"/>
    </row>
    <row r="446" spans="13:13">
      <c r="M446" s="51"/>
    </row>
    <row r="447" spans="13:13">
      <c r="M447" s="51"/>
    </row>
    <row r="448" spans="13:13">
      <c r="M448" s="51"/>
    </row>
    <row r="449" spans="13:13">
      <c r="M449" s="51"/>
    </row>
    <row r="450" spans="13:13">
      <c r="M450" s="51"/>
    </row>
    <row r="451" spans="13:13">
      <c r="M451" s="51"/>
    </row>
    <row r="452" spans="13:13">
      <c r="M452" s="51"/>
    </row>
    <row r="453" spans="13:13">
      <c r="M453" s="51"/>
    </row>
    <row r="454" spans="13:13">
      <c r="M454" s="51"/>
    </row>
    <row r="455" spans="13:13">
      <c r="M455" s="51"/>
    </row>
    <row r="456" spans="13:13">
      <c r="M456" s="51"/>
    </row>
    <row r="457" spans="13:13">
      <c r="M457" s="51"/>
    </row>
    <row r="458" spans="13:13">
      <c r="M458" s="51"/>
    </row>
    <row r="459" spans="13:13">
      <c r="M459" s="51"/>
    </row>
    <row r="460" spans="13:13">
      <c r="M460" s="51"/>
    </row>
    <row r="461" spans="13:13">
      <c r="M461" s="51"/>
    </row>
    <row r="462" spans="13:13">
      <c r="M462" s="51"/>
    </row>
    <row r="463" spans="13:13">
      <c r="M463" s="51"/>
    </row>
    <row r="464" spans="13:13">
      <c r="M464" s="51"/>
    </row>
    <row r="465" spans="13:13">
      <c r="M465" s="51"/>
    </row>
    <row r="466" spans="13:13">
      <c r="M466" s="51"/>
    </row>
    <row r="467" spans="13:13">
      <c r="M467" s="51"/>
    </row>
    <row r="468" spans="13:13">
      <c r="M468" s="51"/>
    </row>
    <row r="469" spans="13:13">
      <c r="M469" s="51"/>
    </row>
    <row r="470" spans="13:13">
      <c r="M470" s="51"/>
    </row>
    <row r="471" spans="13:13">
      <c r="M471" s="51"/>
    </row>
    <row r="472" spans="13:13">
      <c r="M472" s="51"/>
    </row>
    <row r="473" spans="13:13">
      <c r="M473" s="51"/>
    </row>
    <row r="474" spans="13:13">
      <c r="M474" s="51"/>
    </row>
    <row r="475" spans="13:13">
      <c r="M475" s="51"/>
    </row>
  </sheetData>
  <mergeCells count="18">
    <mergeCell ref="J36:K36"/>
    <mergeCell ref="J37:K37"/>
    <mergeCell ref="J38:K38"/>
    <mergeCell ref="D48:G48"/>
    <mergeCell ref="D49:G49"/>
    <mergeCell ref="V29:AE29"/>
    <mergeCell ref="AF29:AG29"/>
    <mergeCell ref="J32:K32"/>
    <mergeCell ref="J33:K33"/>
    <mergeCell ref="J34:K34"/>
    <mergeCell ref="J35:K35"/>
    <mergeCell ref="B13:D15"/>
    <mergeCell ref="E13:K13"/>
    <mergeCell ref="B16:B21"/>
    <mergeCell ref="C16:C19"/>
    <mergeCell ref="C20:C21"/>
    <mergeCell ref="B22:B24"/>
    <mergeCell ref="C23:C24"/>
  </mergeCells>
  <pageMargins left="0.7" right="0.7" top="0.75" bottom="0.75" header="0.3" footer="0.3"/>
  <pageSetup paperSize="9" orientation="portrait" r:id="rId1"/>
  <drawing r:id="rId2"/>
  <legacyDrawing r:id="rId3"/>
  <oleObjects>
    <oleObject progId="Equation.DSMT4" shapeId="15361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4:O20"/>
  <sheetViews>
    <sheetView workbookViewId="0">
      <selection activeCell="C28" sqref="C28"/>
    </sheetView>
  </sheetViews>
  <sheetFormatPr defaultRowHeight="15"/>
  <cols>
    <col min="3" max="3" width="49" customWidth="1"/>
    <col min="4" max="4" width="29.28515625" customWidth="1"/>
  </cols>
  <sheetData>
    <row r="4" spans="2:15" ht="21">
      <c r="B4" s="72" t="s">
        <v>17</v>
      </c>
    </row>
    <row r="5" spans="2:15" ht="15.75" thickBot="1"/>
    <row r="6" spans="2:15" ht="45">
      <c r="B6" s="64" t="s">
        <v>89</v>
      </c>
      <c r="C6" s="30" t="s">
        <v>14</v>
      </c>
      <c r="D6" s="31" t="s">
        <v>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15" ht="30">
      <c r="B7" s="65" t="s">
        <v>91</v>
      </c>
      <c r="C7" s="29" t="s">
        <v>15</v>
      </c>
      <c r="D7" s="32" t="s">
        <v>7</v>
      </c>
    </row>
    <row r="8" spans="2:15" ht="18">
      <c r="B8" s="65" t="s">
        <v>83</v>
      </c>
      <c r="C8" s="28" t="s">
        <v>3</v>
      </c>
      <c r="D8" s="32" t="s">
        <v>7</v>
      </c>
    </row>
    <row r="9" spans="2:15">
      <c r="B9" s="65" t="s">
        <v>0</v>
      </c>
      <c r="C9" s="28" t="s">
        <v>4</v>
      </c>
      <c r="D9" s="32" t="s">
        <v>7</v>
      </c>
    </row>
    <row r="10" spans="2:15" ht="18">
      <c r="B10" s="65" t="s">
        <v>92</v>
      </c>
      <c r="C10" s="28" t="s">
        <v>5</v>
      </c>
      <c r="D10" s="32" t="s">
        <v>8</v>
      </c>
    </row>
    <row r="11" spans="2:15" ht="18">
      <c r="B11" s="65" t="s">
        <v>93</v>
      </c>
      <c r="C11" s="28" t="s">
        <v>6</v>
      </c>
      <c r="D11" s="32" t="s">
        <v>9</v>
      </c>
    </row>
    <row r="12" spans="2:15" ht="18">
      <c r="B12" s="67" t="s">
        <v>94</v>
      </c>
      <c r="C12" s="28" t="s">
        <v>10</v>
      </c>
      <c r="D12" s="32" t="s">
        <v>11</v>
      </c>
    </row>
    <row r="13" spans="2:15" ht="30">
      <c r="B13" s="65" t="s">
        <v>80</v>
      </c>
      <c r="C13" s="29" t="s">
        <v>12</v>
      </c>
      <c r="D13" s="115" t="s">
        <v>120</v>
      </c>
    </row>
    <row r="14" spans="2:15">
      <c r="B14" s="65" t="s">
        <v>60</v>
      </c>
      <c r="C14" s="28" t="s">
        <v>122</v>
      </c>
      <c r="D14" s="32" t="s">
        <v>16</v>
      </c>
    </row>
    <row r="15" spans="2:15">
      <c r="B15" s="65" t="s">
        <v>61</v>
      </c>
      <c r="C15" s="28" t="s">
        <v>121</v>
      </c>
      <c r="D15" s="32" t="s">
        <v>16</v>
      </c>
    </row>
    <row r="16" spans="2:15" ht="15.75" thickBot="1">
      <c r="B16" s="66" t="s">
        <v>81</v>
      </c>
      <c r="C16" s="33" t="s">
        <v>13</v>
      </c>
      <c r="D16" s="34" t="s">
        <v>123</v>
      </c>
    </row>
    <row r="17" spans="2:4" ht="15.75" thickBot="1"/>
    <row r="18" spans="2:4" ht="30.75" thickBot="1">
      <c r="B18" s="95" t="s">
        <v>85</v>
      </c>
      <c r="C18" s="96" t="s">
        <v>48</v>
      </c>
      <c r="D18" s="97" t="s">
        <v>124</v>
      </c>
    </row>
    <row r="19" spans="2:4" ht="15.75" thickBot="1"/>
    <row r="20" spans="2:4" ht="18.75" thickBot="1">
      <c r="B20" s="68" t="s">
        <v>102</v>
      </c>
      <c r="C20" s="3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3"/>
  <sheetViews>
    <sheetView workbookViewId="0">
      <pane ySplit="3" topLeftCell="A4" activePane="bottomLeft" state="frozen"/>
      <selection pane="bottomLeft" activeCell="A3" sqref="A3"/>
    </sheetView>
  </sheetViews>
  <sheetFormatPr defaultRowHeight="15"/>
  <cols>
    <col min="1" max="11" width="10.7109375" customWidth="1"/>
  </cols>
  <sheetData>
    <row r="1" spans="1:13">
      <c r="A1" s="26" t="s">
        <v>103</v>
      </c>
      <c r="B1" s="21"/>
      <c r="C1" s="21"/>
      <c r="D1" s="21"/>
      <c r="E1" s="21"/>
      <c r="F1" s="21"/>
      <c r="G1" s="21"/>
      <c r="H1" s="21"/>
      <c r="I1" s="144"/>
      <c r="J1" s="144"/>
      <c r="K1" s="144"/>
      <c r="L1" s="14"/>
      <c r="M1" s="36"/>
    </row>
    <row r="2" spans="1:13">
      <c r="A2" s="26" t="s">
        <v>116</v>
      </c>
      <c r="B2" s="21"/>
      <c r="C2" s="21"/>
      <c r="D2" s="21"/>
      <c r="E2" s="21"/>
      <c r="F2" s="21"/>
      <c r="G2" s="21"/>
      <c r="H2" s="21"/>
      <c r="I2" s="93"/>
      <c r="J2" s="93"/>
      <c r="K2" s="93"/>
      <c r="L2" s="14"/>
      <c r="M2" s="36"/>
    </row>
    <row r="3" spans="1:13" ht="18">
      <c r="A3" s="69" t="s">
        <v>89</v>
      </c>
      <c r="B3" s="69" t="s">
        <v>91</v>
      </c>
      <c r="C3" s="69" t="s">
        <v>83</v>
      </c>
      <c r="D3" s="69" t="s">
        <v>0</v>
      </c>
      <c r="E3" s="69" t="s">
        <v>92</v>
      </c>
      <c r="F3" s="69" t="s">
        <v>93</v>
      </c>
      <c r="G3" s="70" t="s">
        <v>94</v>
      </c>
      <c r="H3" s="69" t="s">
        <v>80</v>
      </c>
      <c r="I3" s="69" t="s">
        <v>60</v>
      </c>
      <c r="J3" s="69" t="s">
        <v>61</v>
      </c>
      <c r="K3" s="71" t="s">
        <v>95</v>
      </c>
      <c r="L3" s="3"/>
    </row>
    <row r="4" spans="1:13">
      <c r="A4" s="6">
        <v>0</v>
      </c>
      <c r="B4" s="2">
        <v>1.0000000000000001E-9</v>
      </c>
      <c r="C4" s="2">
        <v>1.0000000000000001E-9</v>
      </c>
      <c r="D4" s="6">
        <v>0</v>
      </c>
      <c r="E4" s="6" t="s">
        <v>2</v>
      </c>
      <c r="F4" s="6">
        <f>C4/0.00025</f>
        <v>3.9999999999999998E-6</v>
      </c>
      <c r="G4" s="6" t="s">
        <v>2</v>
      </c>
      <c r="H4" s="2">
        <v>2.5000100000000002E-4</v>
      </c>
      <c r="I4" s="6">
        <f>(A4+B4)*PI()*H4^2</f>
        <v>1.9635111164883049E-16</v>
      </c>
      <c r="J4" s="6">
        <f>(B4+A4)*PI()*(0.00025+C4)^2</f>
        <v>1.9635111164883049E-16</v>
      </c>
      <c r="K4" s="6">
        <f>I4/J4</f>
        <v>1</v>
      </c>
      <c r="L4" s="5"/>
      <c r="M4" s="1"/>
    </row>
    <row r="5" spans="1:13">
      <c r="A5" s="6">
        <v>0</v>
      </c>
      <c r="B5" s="2">
        <v>1.0000000000000001E-9</v>
      </c>
      <c r="C5" s="2">
        <v>5.0000000000000001E-9</v>
      </c>
      <c r="D5" s="6">
        <v>0</v>
      </c>
      <c r="E5" s="6" t="s">
        <v>2</v>
      </c>
      <c r="F5" s="6">
        <f t="shared" ref="F5:F68" si="0">C5/0.00025</f>
        <v>2.0000000000000002E-5</v>
      </c>
      <c r="G5" s="6" t="s">
        <v>2</v>
      </c>
      <c r="H5" s="2">
        <v>2.5000499999999998E-4</v>
      </c>
      <c r="I5" s="6">
        <f t="shared" ref="I5:I68" si="1">(A5+B5)*PI()*H5^2</f>
        <v>1.9635739490953585E-16</v>
      </c>
      <c r="J5" s="6">
        <f t="shared" ref="J5:J68" si="2">(B5+A5)*PI()*(0.00025+C5)^2</f>
        <v>1.9635739490953592E-16</v>
      </c>
      <c r="K5" s="6">
        <f t="shared" ref="K5:K68" si="3">I5/J5</f>
        <v>0.99999999999999967</v>
      </c>
      <c r="L5" s="5"/>
      <c r="M5" s="1"/>
    </row>
    <row r="6" spans="1:13">
      <c r="A6" s="6">
        <v>0</v>
      </c>
      <c r="B6" s="2">
        <v>1.0000000000000001E-9</v>
      </c>
      <c r="C6" s="2">
        <v>1E-8</v>
      </c>
      <c r="D6" s="6">
        <v>0</v>
      </c>
      <c r="E6" s="6" t="s">
        <v>2</v>
      </c>
      <c r="F6" s="6">
        <f t="shared" si="0"/>
        <v>4.0000000000000003E-5</v>
      </c>
      <c r="G6" s="6" t="s">
        <v>2</v>
      </c>
      <c r="H6" s="2">
        <v>2.5001E-4</v>
      </c>
      <c r="I6" s="6">
        <f t="shared" si="1"/>
        <v>1.9636524912678927E-16</v>
      </c>
      <c r="J6" s="6">
        <f t="shared" si="2"/>
        <v>1.9636524912678927E-16</v>
      </c>
      <c r="K6" s="6">
        <f t="shared" si="3"/>
        <v>1</v>
      </c>
      <c r="L6" s="5"/>
      <c r="M6" s="1"/>
    </row>
    <row r="7" spans="1:13">
      <c r="A7" s="6">
        <v>0</v>
      </c>
      <c r="B7" s="2">
        <v>1.0000000000000001E-9</v>
      </c>
      <c r="C7" s="2">
        <v>4.9999999999999998E-8</v>
      </c>
      <c r="D7" s="6">
        <v>0</v>
      </c>
      <c r="E7" s="6" t="s">
        <v>2</v>
      </c>
      <c r="F7" s="6">
        <f t="shared" si="0"/>
        <v>1.9999999999999998E-4</v>
      </c>
      <c r="G7" s="6" t="s">
        <v>2</v>
      </c>
      <c r="H7" s="2">
        <v>2.5004999999999998E-4</v>
      </c>
      <c r="I7" s="6">
        <f t="shared" si="1"/>
        <v>1.9642808851968345E-16</v>
      </c>
      <c r="J7" s="6">
        <f t="shared" si="2"/>
        <v>1.9642808851968345E-16</v>
      </c>
      <c r="K7" s="6">
        <f t="shared" si="3"/>
        <v>1</v>
      </c>
      <c r="L7" s="5"/>
      <c r="M7" s="1"/>
    </row>
    <row r="8" spans="1:13">
      <c r="A8" s="6">
        <v>0</v>
      </c>
      <c r="B8" s="2">
        <v>1.0000000000000001E-9</v>
      </c>
      <c r="C8" s="2">
        <v>9.9999999999999995E-8</v>
      </c>
      <c r="D8" s="6">
        <v>0</v>
      </c>
      <c r="E8" s="6" t="s">
        <v>2</v>
      </c>
      <c r="F8" s="6">
        <f t="shared" si="0"/>
        <v>3.9999999999999996E-4</v>
      </c>
      <c r="G8" s="6" t="s">
        <v>2</v>
      </c>
      <c r="H8" s="2">
        <v>2.5010000000000001E-4</v>
      </c>
      <c r="I8" s="6">
        <f t="shared" si="1"/>
        <v>1.965066518979681E-16</v>
      </c>
      <c r="J8" s="6">
        <f t="shared" si="2"/>
        <v>1.965066518979681E-16</v>
      </c>
      <c r="K8" s="6">
        <f t="shared" si="3"/>
        <v>1</v>
      </c>
      <c r="L8" s="5"/>
      <c r="M8" s="1"/>
    </row>
    <row r="9" spans="1:13">
      <c r="A9" s="6">
        <v>0</v>
      </c>
      <c r="B9" s="2">
        <v>1.0000000000000001E-9</v>
      </c>
      <c r="C9" s="2">
        <v>4.9999999999999998E-7</v>
      </c>
      <c r="D9" s="6">
        <v>0</v>
      </c>
      <c r="E9" s="6" t="s">
        <v>2</v>
      </c>
      <c r="F9" s="6">
        <f t="shared" si="0"/>
        <v>2E-3</v>
      </c>
      <c r="G9" s="6" t="s">
        <v>2</v>
      </c>
      <c r="H9" s="2">
        <v>2.5050000000000002E-4</v>
      </c>
      <c r="I9" s="6">
        <f t="shared" si="1"/>
        <v>1.9713572441092294E-16</v>
      </c>
      <c r="J9" s="6">
        <f t="shared" si="2"/>
        <v>1.9713572441092294E-16</v>
      </c>
      <c r="K9" s="6">
        <f t="shared" si="3"/>
        <v>1</v>
      </c>
      <c r="L9" s="5"/>
      <c r="M9" s="1"/>
    </row>
    <row r="10" spans="1:13">
      <c r="A10" s="6">
        <v>0</v>
      </c>
      <c r="B10" s="2">
        <v>1.0000000000000001E-9</v>
      </c>
      <c r="C10" s="2">
        <v>9.9999999999999995E-7</v>
      </c>
      <c r="D10" s="6">
        <v>0</v>
      </c>
      <c r="E10" s="6" t="s">
        <v>2</v>
      </c>
      <c r="F10" s="6">
        <f t="shared" si="0"/>
        <v>4.0000000000000001E-3</v>
      </c>
      <c r="G10" s="6" t="s">
        <v>2</v>
      </c>
      <c r="H10" s="2">
        <v>2.5099999999999998E-4</v>
      </c>
      <c r="I10" s="6">
        <f t="shared" si="1"/>
        <v>1.979234787688105E-16</v>
      </c>
      <c r="J10" s="6">
        <f t="shared" si="2"/>
        <v>1.9792347876881059E-16</v>
      </c>
      <c r="K10" s="6">
        <f t="shared" si="3"/>
        <v>0.99999999999999956</v>
      </c>
      <c r="L10" s="5"/>
      <c r="M10" s="1"/>
    </row>
    <row r="11" spans="1:13">
      <c r="A11" s="6">
        <v>0</v>
      </c>
      <c r="B11" s="2">
        <v>1.0000000000000001E-9</v>
      </c>
      <c r="C11" s="2">
        <v>5.0000000000000004E-6</v>
      </c>
      <c r="D11" s="6">
        <v>0</v>
      </c>
      <c r="E11" s="6" t="s">
        <v>2</v>
      </c>
      <c r="F11" s="6">
        <f t="shared" si="0"/>
        <v>0.02</v>
      </c>
      <c r="G11" s="6" t="s">
        <v>2</v>
      </c>
      <c r="H11" s="2">
        <v>2.5500000000000002E-4</v>
      </c>
      <c r="I11" s="6">
        <f t="shared" si="1"/>
        <v>2.0428206229967635E-16</v>
      </c>
      <c r="J11" s="6">
        <f t="shared" si="2"/>
        <v>2.0428206229967635E-16</v>
      </c>
      <c r="K11" s="6">
        <f t="shared" si="3"/>
        <v>1</v>
      </c>
      <c r="L11" s="5"/>
      <c r="M11" s="1"/>
    </row>
    <row r="12" spans="1:13">
      <c r="A12" s="6">
        <v>0</v>
      </c>
      <c r="B12" s="2">
        <v>1.0000000000000001E-9</v>
      </c>
      <c r="C12" s="2">
        <v>1.0000000000000001E-5</v>
      </c>
      <c r="D12" s="6">
        <v>0</v>
      </c>
      <c r="E12" s="6" t="s">
        <v>2</v>
      </c>
      <c r="F12" s="6">
        <f t="shared" si="0"/>
        <v>0.04</v>
      </c>
      <c r="G12" s="6" t="s">
        <v>2</v>
      </c>
      <c r="H12" s="2">
        <v>2.5999999999999998E-4</v>
      </c>
      <c r="I12" s="6">
        <f t="shared" si="1"/>
        <v>2.1237166338266996E-16</v>
      </c>
      <c r="J12" s="6">
        <f t="shared" si="2"/>
        <v>2.1237166338267006E-16</v>
      </c>
      <c r="K12" s="6">
        <f t="shared" si="3"/>
        <v>0.99999999999999956</v>
      </c>
      <c r="L12" s="5"/>
      <c r="M12" s="1"/>
    </row>
    <row r="13" spans="1:13">
      <c r="A13" s="6">
        <v>0</v>
      </c>
      <c r="B13" s="2">
        <v>1.0000000000000001E-9</v>
      </c>
      <c r="C13" s="2">
        <v>1E-4</v>
      </c>
      <c r="D13" s="6">
        <v>0</v>
      </c>
      <c r="E13" s="6" t="s">
        <v>2</v>
      </c>
      <c r="F13" s="6">
        <f t="shared" si="0"/>
        <v>0.4</v>
      </c>
      <c r="G13" s="6" t="s">
        <v>2</v>
      </c>
      <c r="H13" s="2">
        <v>3.5E-4</v>
      </c>
      <c r="I13" s="6">
        <f t="shared" si="1"/>
        <v>3.8484510006474963E-16</v>
      </c>
      <c r="J13" s="6">
        <f t="shared" si="2"/>
        <v>3.8484510006474963E-16</v>
      </c>
      <c r="K13" s="6">
        <f t="shared" si="3"/>
        <v>1</v>
      </c>
      <c r="L13" s="5"/>
      <c r="M13" s="1"/>
    </row>
    <row r="14" spans="1:13">
      <c r="A14" s="6">
        <v>0</v>
      </c>
      <c r="B14" s="2">
        <v>1E-8</v>
      </c>
      <c r="C14" s="2">
        <v>1.0000000000000001E-9</v>
      </c>
      <c r="D14" s="6">
        <v>0</v>
      </c>
      <c r="E14" s="6" t="s">
        <v>2</v>
      </c>
      <c r="F14" s="6">
        <f t="shared" si="0"/>
        <v>3.9999999999999998E-6</v>
      </c>
      <c r="G14" s="6" t="s">
        <v>2</v>
      </c>
      <c r="H14" s="2">
        <v>2.5000100000000002E-4</v>
      </c>
      <c r="I14" s="6">
        <f t="shared" si="1"/>
        <v>1.9635111164883048E-15</v>
      </c>
      <c r="J14" s="6">
        <f t="shared" si="2"/>
        <v>1.9635111164883048E-15</v>
      </c>
      <c r="K14" s="6">
        <f t="shared" si="3"/>
        <v>1</v>
      </c>
      <c r="L14" s="5"/>
      <c r="M14" s="1"/>
    </row>
    <row r="15" spans="1:13">
      <c r="A15" s="6">
        <v>0</v>
      </c>
      <c r="B15" s="2">
        <v>1E-8</v>
      </c>
      <c r="C15" s="2">
        <v>5.0000000000000001E-9</v>
      </c>
      <c r="D15" s="6">
        <v>0</v>
      </c>
      <c r="E15" s="6" t="s">
        <v>2</v>
      </c>
      <c r="F15" s="6">
        <f t="shared" si="0"/>
        <v>2.0000000000000002E-5</v>
      </c>
      <c r="G15" s="6" t="s">
        <v>2</v>
      </c>
      <c r="H15" s="2">
        <v>2.5000499999999998E-4</v>
      </c>
      <c r="I15" s="6">
        <f t="shared" si="1"/>
        <v>1.9635739490953585E-15</v>
      </c>
      <c r="J15" s="6">
        <f t="shared" si="2"/>
        <v>1.9635739490953593E-15</v>
      </c>
      <c r="K15" s="6">
        <f t="shared" si="3"/>
        <v>0.99999999999999956</v>
      </c>
      <c r="L15" s="5"/>
      <c r="M15" s="1"/>
    </row>
    <row r="16" spans="1:13">
      <c r="A16" s="6">
        <v>0</v>
      </c>
      <c r="B16" s="2">
        <v>1E-8</v>
      </c>
      <c r="C16" s="2">
        <v>1E-8</v>
      </c>
      <c r="D16" s="6">
        <v>0</v>
      </c>
      <c r="E16" s="6" t="s">
        <v>2</v>
      </c>
      <c r="F16" s="6">
        <f t="shared" si="0"/>
        <v>4.0000000000000003E-5</v>
      </c>
      <c r="G16" s="6" t="s">
        <v>2</v>
      </c>
      <c r="H16" s="2">
        <v>2.5001E-4</v>
      </c>
      <c r="I16" s="6">
        <f t="shared" si="1"/>
        <v>1.9636524912678926E-15</v>
      </c>
      <c r="J16" s="6">
        <f t="shared" si="2"/>
        <v>1.9636524912678926E-15</v>
      </c>
      <c r="K16" s="6">
        <f t="shared" si="3"/>
        <v>1</v>
      </c>
      <c r="L16" s="5"/>
      <c r="M16" s="1"/>
    </row>
    <row r="17" spans="1:13">
      <c r="A17" s="6">
        <v>0</v>
      </c>
      <c r="B17" s="2">
        <v>1E-8</v>
      </c>
      <c r="C17" s="2">
        <v>4.9999999999999998E-8</v>
      </c>
      <c r="D17" s="6">
        <v>0</v>
      </c>
      <c r="E17" s="6" t="s">
        <v>2</v>
      </c>
      <c r="F17" s="6">
        <f t="shared" si="0"/>
        <v>1.9999999999999998E-4</v>
      </c>
      <c r="G17" s="6" t="s">
        <v>2</v>
      </c>
      <c r="H17" s="2">
        <v>2.5004999999999998E-4</v>
      </c>
      <c r="I17" s="6">
        <f t="shared" si="1"/>
        <v>1.9642808851968345E-15</v>
      </c>
      <c r="J17" s="6">
        <f t="shared" si="2"/>
        <v>1.9642808851968345E-15</v>
      </c>
      <c r="K17" s="6">
        <f t="shared" si="3"/>
        <v>1</v>
      </c>
      <c r="L17" s="5"/>
      <c r="M17" s="1"/>
    </row>
    <row r="18" spans="1:13">
      <c r="A18" s="6">
        <v>0</v>
      </c>
      <c r="B18" s="2">
        <v>1E-8</v>
      </c>
      <c r="C18" s="2">
        <v>9.9999999999999995E-8</v>
      </c>
      <c r="D18" s="6">
        <v>0</v>
      </c>
      <c r="E18" s="6" t="s">
        <v>2</v>
      </c>
      <c r="F18" s="6">
        <f t="shared" si="0"/>
        <v>3.9999999999999996E-4</v>
      </c>
      <c r="G18" s="6" t="s">
        <v>2</v>
      </c>
      <c r="H18" s="2">
        <v>2.5010000000000001E-4</v>
      </c>
      <c r="I18" s="6">
        <f t="shared" si="1"/>
        <v>1.965066518979681E-15</v>
      </c>
      <c r="J18" s="6">
        <f t="shared" si="2"/>
        <v>1.965066518979681E-15</v>
      </c>
      <c r="K18" s="6">
        <f t="shared" si="3"/>
        <v>1</v>
      </c>
      <c r="L18" s="5"/>
      <c r="M18" s="1"/>
    </row>
    <row r="19" spans="1:13">
      <c r="A19" s="6">
        <v>0</v>
      </c>
      <c r="B19" s="2">
        <v>1E-8</v>
      </c>
      <c r="C19" s="2">
        <v>4.9999999999999998E-7</v>
      </c>
      <c r="D19" s="6">
        <v>0</v>
      </c>
      <c r="E19" s="6" t="s">
        <v>2</v>
      </c>
      <c r="F19" s="6">
        <f t="shared" si="0"/>
        <v>2E-3</v>
      </c>
      <c r="G19" s="6" t="s">
        <v>2</v>
      </c>
      <c r="H19" s="2">
        <v>2.5050000000000002E-4</v>
      </c>
      <c r="I19" s="6">
        <f t="shared" si="1"/>
        <v>1.9713572441092296E-15</v>
      </c>
      <c r="J19" s="6">
        <f t="shared" si="2"/>
        <v>1.9713572441092296E-15</v>
      </c>
      <c r="K19" s="6">
        <f t="shared" si="3"/>
        <v>1</v>
      </c>
      <c r="L19" s="5"/>
      <c r="M19" s="1"/>
    </row>
    <row r="20" spans="1:13">
      <c r="A20" s="6">
        <v>0</v>
      </c>
      <c r="B20" s="2">
        <v>1E-8</v>
      </c>
      <c r="C20" s="2">
        <v>9.9999999999999995E-7</v>
      </c>
      <c r="D20" s="6">
        <v>0</v>
      </c>
      <c r="E20" s="6" t="s">
        <v>2</v>
      </c>
      <c r="F20" s="6">
        <f t="shared" si="0"/>
        <v>4.0000000000000001E-3</v>
      </c>
      <c r="G20" s="6" t="s">
        <v>2</v>
      </c>
      <c r="H20" s="2">
        <v>2.5099999999999998E-4</v>
      </c>
      <c r="I20" s="6">
        <f t="shared" si="1"/>
        <v>1.979234787688105E-15</v>
      </c>
      <c r="J20" s="6">
        <f t="shared" si="2"/>
        <v>1.9792347876881058E-15</v>
      </c>
      <c r="K20" s="6">
        <f t="shared" si="3"/>
        <v>0.99999999999999956</v>
      </c>
      <c r="L20" s="5"/>
      <c r="M20" s="1"/>
    </row>
    <row r="21" spans="1:13">
      <c r="A21" s="6">
        <v>0</v>
      </c>
      <c r="B21" s="2">
        <v>1E-8</v>
      </c>
      <c r="C21" s="2">
        <v>5.0000000000000004E-6</v>
      </c>
      <c r="D21" s="6">
        <v>0</v>
      </c>
      <c r="E21" s="6" t="s">
        <v>2</v>
      </c>
      <c r="F21" s="6">
        <f t="shared" si="0"/>
        <v>0.02</v>
      </c>
      <c r="G21" s="6" t="s">
        <v>2</v>
      </c>
      <c r="H21" s="2">
        <v>2.5500000000000002E-4</v>
      </c>
      <c r="I21" s="6">
        <f t="shared" si="1"/>
        <v>2.0428206229967633E-15</v>
      </c>
      <c r="J21" s="6">
        <f t="shared" si="2"/>
        <v>2.0428206229967633E-15</v>
      </c>
      <c r="K21" s="6">
        <f t="shared" si="3"/>
        <v>1</v>
      </c>
      <c r="L21" s="5"/>
      <c r="M21" s="1"/>
    </row>
    <row r="22" spans="1:13">
      <c r="A22" s="6">
        <v>0</v>
      </c>
      <c r="B22" s="2">
        <v>1E-8</v>
      </c>
      <c r="C22" s="2">
        <v>1.0000000000000001E-5</v>
      </c>
      <c r="D22" s="6">
        <v>0</v>
      </c>
      <c r="E22" s="6" t="s">
        <v>2</v>
      </c>
      <c r="F22" s="6">
        <f t="shared" si="0"/>
        <v>0.04</v>
      </c>
      <c r="G22" s="6" t="s">
        <v>2</v>
      </c>
      <c r="H22" s="2">
        <v>2.5999999999999998E-4</v>
      </c>
      <c r="I22" s="6">
        <f t="shared" si="1"/>
        <v>2.1237166338266995E-15</v>
      </c>
      <c r="J22" s="6">
        <f t="shared" si="2"/>
        <v>2.1237166338267003E-15</v>
      </c>
      <c r="K22" s="6">
        <f t="shared" si="3"/>
        <v>0.99999999999999967</v>
      </c>
      <c r="L22" s="5"/>
      <c r="M22" s="1"/>
    </row>
    <row r="23" spans="1:13">
      <c r="A23" s="6">
        <v>0</v>
      </c>
      <c r="B23" s="2">
        <v>1E-8</v>
      </c>
      <c r="C23" s="2">
        <v>1E-4</v>
      </c>
      <c r="D23" s="6">
        <v>0</v>
      </c>
      <c r="E23" s="6" t="s">
        <v>2</v>
      </c>
      <c r="F23" s="6">
        <f t="shared" si="0"/>
        <v>0.4</v>
      </c>
      <c r="G23" s="6" t="s">
        <v>2</v>
      </c>
      <c r="H23" s="2">
        <v>3.5E-4</v>
      </c>
      <c r="I23" s="6">
        <f t="shared" si="1"/>
        <v>3.8484510006474965E-15</v>
      </c>
      <c r="J23" s="6">
        <f t="shared" si="2"/>
        <v>3.8484510006474965E-15</v>
      </c>
      <c r="K23" s="6">
        <f t="shared" si="3"/>
        <v>1</v>
      </c>
      <c r="L23" s="5"/>
      <c r="M23" s="1"/>
    </row>
    <row r="24" spans="1:13">
      <c r="A24" s="6">
        <v>0</v>
      </c>
      <c r="B24" s="2">
        <v>9.9999999999999995E-8</v>
      </c>
      <c r="C24" s="2">
        <v>1.0000000000000001E-9</v>
      </c>
      <c r="D24" s="6">
        <v>0</v>
      </c>
      <c r="E24" s="6" t="s">
        <v>2</v>
      </c>
      <c r="F24" s="6">
        <f t="shared" si="0"/>
        <v>3.9999999999999998E-6</v>
      </c>
      <c r="G24" s="6" t="s">
        <v>2</v>
      </c>
      <c r="H24" s="2">
        <v>2.5000100000000002E-4</v>
      </c>
      <c r="I24" s="6">
        <f t="shared" si="1"/>
        <v>1.9635111164883051E-14</v>
      </c>
      <c r="J24" s="6">
        <f t="shared" si="2"/>
        <v>1.9635111164883051E-14</v>
      </c>
      <c r="K24" s="6">
        <f t="shared" si="3"/>
        <v>1</v>
      </c>
      <c r="L24" s="5"/>
      <c r="M24" s="1"/>
    </row>
    <row r="25" spans="1:13">
      <c r="A25" s="6">
        <v>0</v>
      </c>
      <c r="B25" s="2">
        <v>9.9999999999999995E-8</v>
      </c>
      <c r="C25" s="2">
        <v>5.0000000000000001E-9</v>
      </c>
      <c r="D25" s="6">
        <v>0</v>
      </c>
      <c r="E25" s="6" t="s">
        <v>2</v>
      </c>
      <c r="F25" s="6">
        <f t="shared" si="0"/>
        <v>2.0000000000000002E-5</v>
      </c>
      <c r="G25" s="6" t="s">
        <v>2</v>
      </c>
      <c r="H25" s="2">
        <v>2.5000499999999998E-4</v>
      </c>
      <c r="I25" s="6">
        <f t="shared" si="1"/>
        <v>1.9635739490953585E-14</v>
      </c>
      <c r="J25" s="6">
        <f t="shared" si="2"/>
        <v>1.9635739490953592E-14</v>
      </c>
      <c r="K25" s="6">
        <f t="shared" si="3"/>
        <v>0.99999999999999967</v>
      </c>
      <c r="L25" s="5"/>
      <c r="M25" s="1"/>
    </row>
    <row r="26" spans="1:13">
      <c r="A26" s="6">
        <v>0</v>
      </c>
      <c r="B26" s="2">
        <v>9.9999999999999995E-8</v>
      </c>
      <c r="C26" s="2">
        <v>1E-8</v>
      </c>
      <c r="D26" s="6">
        <v>0</v>
      </c>
      <c r="E26" s="6" t="s">
        <v>2</v>
      </c>
      <c r="F26" s="6">
        <f t="shared" si="0"/>
        <v>4.0000000000000003E-5</v>
      </c>
      <c r="G26" s="6" t="s">
        <v>2</v>
      </c>
      <c r="H26" s="2">
        <v>2.5001E-4</v>
      </c>
      <c r="I26" s="6">
        <f t="shared" si="1"/>
        <v>1.9636524912678929E-14</v>
      </c>
      <c r="J26" s="6">
        <f t="shared" si="2"/>
        <v>1.9636524912678929E-14</v>
      </c>
      <c r="K26" s="6">
        <f t="shared" si="3"/>
        <v>1</v>
      </c>
      <c r="L26" s="5"/>
      <c r="M26" s="1"/>
    </row>
    <row r="27" spans="1:13">
      <c r="A27" s="6">
        <v>0</v>
      </c>
      <c r="B27" s="2">
        <v>9.9999999999999995E-8</v>
      </c>
      <c r="C27" s="2">
        <v>4.9999999999999998E-8</v>
      </c>
      <c r="D27" s="6">
        <v>0</v>
      </c>
      <c r="E27" s="6" t="s">
        <v>2</v>
      </c>
      <c r="F27" s="6">
        <f t="shared" si="0"/>
        <v>1.9999999999999998E-4</v>
      </c>
      <c r="G27" s="6" t="s">
        <v>2</v>
      </c>
      <c r="H27" s="2">
        <v>2.5004999999999998E-4</v>
      </c>
      <c r="I27" s="6">
        <f t="shared" si="1"/>
        <v>1.9642808851968343E-14</v>
      </c>
      <c r="J27" s="6">
        <f t="shared" si="2"/>
        <v>1.9642808851968343E-14</v>
      </c>
      <c r="K27" s="6">
        <f t="shared" si="3"/>
        <v>1</v>
      </c>
      <c r="L27" s="5"/>
      <c r="M27" s="1"/>
    </row>
    <row r="28" spans="1:13">
      <c r="A28" s="6">
        <v>0</v>
      </c>
      <c r="B28" s="2">
        <v>9.9999999999999995E-8</v>
      </c>
      <c r="C28" s="2">
        <v>9.9999999999999995E-8</v>
      </c>
      <c r="D28" s="6">
        <v>0</v>
      </c>
      <c r="E28" s="6" t="s">
        <v>2</v>
      </c>
      <c r="F28" s="6">
        <f t="shared" si="0"/>
        <v>3.9999999999999996E-4</v>
      </c>
      <c r="G28" s="6" t="s">
        <v>2</v>
      </c>
      <c r="H28" s="2">
        <v>2.5010000000000001E-4</v>
      </c>
      <c r="I28" s="6">
        <f t="shared" si="1"/>
        <v>1.965066518979681E-14</v>
      </c>
      <c r="J28" s="6">
        <f t="shared" si="2"/>
        <v>1.965066518979681E-14</v>
      </c>
      <c r="K28" s="6">
        <f t="shared" si="3"/>
        <v>1</v>
      </c>
      <c r="L28" s="5"/>
      <c r="M28" s="1"/>
    </row>
    <row r="29" spans="1:13">
      <c r="A29" s="6">
        <v>0</v>
      </c>
      <c r="B29" s="2">
        <v>9.9999999999999995E-8</v>
      </c>
      <c r="C29" s="2">
        <v>4.9999999999999998E-7</v>
      </c>
      <c r="D29" s="6">
        <v>0</v>
      </c>
      <c r="E29" s="6" t="s">
        <v>2</v>
      </c>
      <c r="F29" s="6">
        <f t="shared" si="0"/>
        <v>2E-3</v>
      </c>
      <c r="G29" s="6" t="s">
        <v>2</v>
      </c>
      <c r="H29" s="2">
        <v>2.5050000000000002E-4</v>
      </c>
      <c r="I29" s="6">
        <f t="shared" si="1"/>
        <v>1.9713572441092294E-14</v>
      </c>
      <c r="J29" s="6">
        <f t="shared" si="2"/>
        <v>1.9713572441092294E-14</v>
      </c>
      <c r="K29" s="6">
        <f t="shared" si="3"/>
        <v>1</v>
      </c>
      <c r="L29" s="5"/>
      <c r="M29" s="1"/>
    </row>
    <row r="30" spans="1:13">
      <c r="A30" s="6">
        <v>0</v>
      </c>
      <c r="B30" s="2">
        <v>9.9999999999999995E-8</v>
      </c>
      <c r="C30" s="2">
        <v>9.9999999999999995E-7</v>
      </c>
      <c r="D30" s="6">
        <v>0</v>
      </c>
      <c r="E30" s="6" t="s">
        <v>2</v>
      </c>
      <c r="F30" s="6">
        <f t="shared" si="0"/>
        <v>4.0000000000000001E-3</v>
      </c>
      <c r="G30" s="6" t="s">
        <v>2</v>
      </c>
      <c r="H30" s="2">
        <v>2.5099999999999998E-4</v>
      </c>
      <c r="I30" s="6">
        <f t="shared" si="1"/>
        <v>1.9792347876881052E-14</v>
      </c>
      <c r="J30" s="6">
        <f t="shared" si="2"/>
        <v>1.9792347876881059E-14</v>
      </c>
      <c r="K30" s="6">
        <f t="shared" si="3"/>
        <v>0.99999999999999967</v>
      </c>
      <c r="L30" s="5"/>
      <c r="M30" s="1"/>
    </row>
    <row r="31" spans="1:13">
      <c r="A31" s="6">
        <v>0</v>
      </c>
      <c r="B31" s="2">
        <v>9.9999999999999995E-8</v>
      </c>
      <c r="C31" s="2">
        <v>5.0000000000000004E-6</v>
      </c>
      <c r="D31" s="6">
        <v>0</v>
      </c>
      <c r="E31" s="6" t="s">
        <v>2</v>
      </c>
      <c r="F31" s="6">
        <f t="shared" si="0"/>
        <v>0.02</v>
      </c>
      <c r="G31" s="6" t="s">
        <v>2</v>
      </c>
      <c r="H31" s="2">
        <v>2.5500000000000002E-4</v>
      </c>
      <c r="I31" s="6">
        <f t="shared" si="1"/>
        <v>2.0428206229967635E-14</v>
      </c>
      <c r="J31" s="6">
        <f t="shared" si="2"/>
        <v>2.0428206229967635E-14</v>
      </c>
      <c r="K31" s="6">
        <f t="shared" si="3"/>
        <v>1</v>
      </c>
      <c r="L31" s="5"/>
      <c r="M31" s="1"/>
    </row>
    <row r="32" spans="1:13">
      <c r="A32" s="6">
        <v>0</v>
      </c>
      <c r="B32" s="2">
        <v>9.9999999999999995E-8</v>
      </c>
      <c r="C32" s="2">
        <v>1.0000000000000001E-5</v>
      </c>
      <c r="D32" s="6">
        <v>0</v>
      </c>
      <c r="E32" s="6" t="s">
        <v>2</v>
      </c>
      <c r="F32" s="6">
        <f t="shared" si="0"/>
        <v>0.04</v>
      </c>
      <c r="G32" s="6" t="s">
        <v>2</v>
      </c>
      <c r="H32" s="2">
        <v>2.5999999999999998E-4</v>
      </c>
      <c r="I32" s="6">
        <f t="shared" si="1"/>
        <v>2.1237166338266997E-14</v>
      </c>
      <c r="J32" s="6">
        <f t="shared" si="2"/>
        <v>2.1237166338267004E-14</v>
      </c>
      <c r="K32" s="6">
        <f t="shared" si="3"/>
        <v>0.99999999999999967</v>
      </c>
      <c r="L32" s="5"/>
      <c r="M32" s="1"/>
    </row>
    <row r="33" spans="1:13">
      <c r="A33" s="6">
        <v>0</v>
      </c>
      <c r="B33" s="2">
        <v>9.9999999999999995E-8</v>
      </c>
      <c r="C33" s="2">
        <v>1E-4</v>
      </c>
      <c r="D33" s="6">
        <v>0</v>
      </c>
      <c r="E33" s="6" t="s">
        <v>2</v>
      </c>
      <c r="F33" s="6">
        <f t="shared" si="0"/>
        <v>0.4</v>
      </c>
      <c r="G33" s="6" t="s">
        <v>2</v>
      </c>
      <c r="H33" s="2">
        <v>3.5E-4</v>
      </c>
      <c r="I33" s="6">
        <f t="shared" si="1"/>
        <v>3.8484510006474963E-14</v>
      </c>
      <c r="J33" s="6">
        <f t="shared" si="2"/>
        <v>3.8484510006474963E-14</v>
      </c>
      <c r="K33" s="6">
        <f t="shared" si="3"/>
        <v>1</v>
      </c>
      <c r="L33" s="5"/>
      <c r="M33" s="1"/>
    </row>
    <row r="34" spans="1:13">
      <c r="A34" s="6">
        <v>0</v>
      </c>
      <c r="B34" s="2">
        <v>9.9999999999999995E-7</v>
      </c>
      <c r="C34" s="2">
        <v>1.0000000000000001E-9</v>
      </c>
      <c r="D34" s="6">
        <v>0</v>
      </c>
      <c r="E34" s="6" t="s">
        <v>2</v>
      </c>
      <c r="F34" s="6">
        <f t="shared" si="0"/>
        <v>3.9999999999999998E-6</v>
      </c>
      <c r="G34" s="6" t="s">
        <v>2</v>
      </c>
      <c r="H34" s="2">
        <v>2.5000100000000002E-4</v>
      </c>
      <c r="I34" s="6">
        <f t="shared" si="1"/>
        <v>1.963511116488305E-13</v>
      </c>
      <c r="J34" s="6">
        <f t="shared" si="2"/>
        <v>1.963511116488305E-13</v>
      </c>
      <c r="K34" s="6">
        <f t="shared" si="3"/>
        <v>1</v>
      </c>
      <c r="L34" s="5"/>
      <c r="M34" s="1"/>
    </row>
    <row r="35" spans="1:13">
      <c r="A35" s="6">
        <v>0</v>
      </c>
      <c r="B35" s="2">
        <v>9.9999999999999995E-7</v>
      </c>
      <c r="C35" s="2">
        <v>5.0000000000000001E-9</v>
      </c>
      <c r="D35" s="6">
        <v>0</v>
      </c>
      <c r="E35" s="6" t="s">
        <v>2</v>
      </c>
      <c r="F35" s="6">
        <f t="shared" si="0"/>
        <v>2.0000000000000002E-5</v>
      </c>
      <c r="G35" s="6" t="s">
        <v>2</v>
      </c>
      <c r="H35" s="2">
        <v>2.5000499999999998E-4</v>
      </c>
      <c r="I35" s="6">
        <f t="shared" si="1"/>
        <v>1.9635739490953583E-13</v>
      </c>
      <c r="J35" s="6">
        <f t="shared" si="2"/>
        <v>1.9635739490953591E-13</v>
      </c>
      <c r="K35" s="6">
        <f t="shared" si="3"/>
        <v>0.99999999999999967</v>
      </c>
      <c r="L35" s="5"/>
      <c r="M35" s="1"/>
    </row>
    <row r="36" spans="1:13">
      <c r="A36" s="6">
        <v>0</v>
      </c>
      <c r="B36" s="2">
        <v>9.9999999999999995E-7</v>
      </c>
      <c r="C36" s="2">
        <v>1E-8</v>
      </c>
      <c r="D36" s="6">
        <v>0</v>
      </c>
      <c r="E36" s="6" t="s">
        <v>2</v>
      </c>
      <c r="F36" s="6">
        <f t="shared" si="0"/>
        <v>4.0000000000000003E-5</v>
      </c>
      <c r="G36" s="6" t="s">
        <v>2</v>
      </c>
      <c r="H36" s="2">
        <v>2.5001E-4</v>
      </c>
      <c r="I36" s="6">
        <f t="shared" si="1"/>
        <v>1.9636524912678928E-13</v>
      </c>
      <c r="J36" s="6">
        <f t="shared" si="2"/>
        <v>1.9636524912678928E-13</v>
      </c>
      <c r="K36" s="6">
        <f t="shared" si="3"/>
        <v>1</v>
      </c>
      <c r="L36" s="5"/>
      <c r="M36" s="1"/>
    </row>
    <row r="37" spans="1:13">
      <c r="A37" s="6">
        <v>0</v>
      </c>
      <c r="B37" s="2">
        <v>9.9999999999999995E-7</v>
      </c>
      <c r="C37" s="2">
        <v>4.9999999999999998E-8</v>
      </c>
      <c r="D37" s="6">
        <v>0</v>
      </c>
      <c r="E37" s="6" t="s">
        <v>2</v>
      </c>
      <c r="F37" s="6">
        <f t="shared" si="0"/>
        <v>1.9999999999999998E-4</v>
      </c>
      <c r="G37" s="6" t="s">
        <v>2</v>
      </c>
      <c r="H37" s="2">
        <v>2.5004999999999998E-4</v>
      </c>
      <c r="I37" s="6">
        <f t="shared" si="1"/>
        <v>1.9642808851968341E-13</v>
      </c>
      <c r="J37" s="6">
        <f t="shared" si="2"/>
        <v>1.9642808851968341E-13</v>
      </c>
      <c r="K37" s="6">
        <f t="shared" si="3"/>
        <v>1</v>
      </c>
      <c r="L37" s="5"/>
      <c r="M37" s="1"/>
    </row>
    <row r="38" spans="1:13">
      <c r="A38" s="6">
        <v>0</v>
      </c>
      <c r="B38" s="2">
        <v>9.9999999999999995E-7</v>
      </c>
      <c r="C38" s="2">
        <v>9.9999999999999995E-8</v>
      </c>
      <c r="D38" s="6">
        <v>0</v>
      </c>
      <c r="E38" s="6" t="s">
        <v>2</v>
      </c>
      <c r="F38" s="6">
        <f t="shared" si="0"/>
        <v>3.9999999999999996E-4</v>
      </c>
      <c r="G38" s="6" t="s">
        <v>2</v>
      </c>
      <c r="H38" s="2">
        <v>2.5010000000000001E-4</v>
      </c>
      <c r="I38" s="6">
        <f t="shared" si="1"/>
        <v>1.9650665189796808E-13</v>
      </c>
      <c r="J38" s="6">
        <f t="shared" si="2"/>
        <v>1.9650665189796808E-13</v>
      </c>
      <c r="K38" s="6">
        <f t="shared" si="3"/>
        <v>1</v>
      </c>
      <c r="L38" s="5"/>
      <c r="M38" s="1"/>
    </row>
    <row r="39" spans="1:13">
      <c r="A39" s="6">
        <v>0</v>
      </c>
      <c r="B39" s="2">
        <v>9.9999999999999995E-7</v>
      </c>
      <c r="C39" s="2">
        <v>4.9999999999999998E-7</v>
      </c>
      <c r="D39" s="6">
        <v>0</v>
      </c>
      <c r="E39" s="6" t="s">
        <v>2</v>
      </c>
      <c r="F39" s="6">
        <f t="shared" si="0"/>
        <v>2E-3</v>
      </c>
      <c r="G39" s="6" t="s">
        <v>2</v>
      </c>
      <c r="H39" s="2">
        <v>2.5050000000000002E-4</v>
      </c>
      <c r="I39" s="6">
        <f t="shared" si="1"/>
        <v>1.9713572441092294E-13</v>
      </c>
      <c r="J39" s="6">
        <f t="shared" si="2"/>
        <v>1.9713572441092294E-13</v>
      </c>
      <c r="K39" s="6">
        <f t="shared" si="3"/>
        <v>1</v>
      </c>
      <c r="L39" s="5"/>
      <c r="M39" s="1"/>
    </row>
    <row r="40" spans="1:13">
      <c r="A40" s="6">
        <v>0</v>
      </c>
      <c r="B40" s="2">
        <v>9.9999999999999995E-7</v>
      </c>
      <c r="C40" s="2">
        <v>9.9999999999999995E-7</v>
      </c>
      <c r="D40" s="6">
        <v>0</v>
      </c>
      <c r="E40" s="6" t="s">
        <v>2</v>
      </c>
      <c r="F40" s="6">
        <f t="shared" si="0"/>
        <v>4.0000000000000001E-3</v>
      </c>
      <c r="G40" s="6" t="s">
        <v>2</v>
      </c>
      <c r="H40" s="2">
        <v>2.5099999999999998E-4</v>
      </c>
      <c r="I40" s="6">
        <f t="shared" si="1"/>
        <v>1.9792347876881048E-13</v>
      </c>
      <c r="J40" s="6">
        <f t="shared" si="2"/>
        <v>1.9792347876881058E-13</v>
      </c>
      <c r="K40" s="6">
        <f t="shared" si="3"/>
        <v>0.99999999999999944</v>
      </c>
      <c r="L40" s="5"/>
      <c r="M40" s="1"/>
    </row>
    <row r="41" spans="1:13">
      <c r="A41" s="6">
        <v>0</v>
      </c>
      <c r="B41" s="2">
        <v>9.9999999999999995E-7</v>
      </c>
      <c r="C41" s="2">
        <v>5.0000000000000004E-6</v>
      </c>
      <c r="D41" s="6">
        <v>0</v>
      </c>
      <c r="E41" s="6" t="s">
        <v>2</v>
      </c>
      <c r="F41" s="6">
        <f t="shared" si="0"/>
        <v>0.02</v>
      </c>
      <c r="G41" s="6" t="s">
        <v>2</v>
      </c>
      <c r="H41" s="2">
        <v>2.5500000000000002E-4</v>
      </c>
      <c r="I41" s="6">
        <f t="shared" si="1"/>
        <v>2.0428206229967633E-13</v>
      </c>
      <c r="J41" s="6">
        <f t="shared" si="2"/>
        <v>2.0428206229967633E-13</v>
      </c>
      <c r="K41" s="6">
        <f t="shared" si="3"/>
        <v>1</v>
      </c>
      <c r="L41" s="5"/>
      <c r="M41" s="1"/>
    </row>
    <row r="42" spans="1:13">
      <c r="A42" s="6">
        <v>0</v>
      </c>
      <c r="B42" s="2">
        <v>9.9999999999999995E-7</v>
      </c>
      <c r="C42" s="2">
        <v>1.0000000000000001E-5</v>
      </c>
      <c r="D42" s="6">
        <v>0</v>
      </c>
      <c r="E42" s="6" t="s">
        <v>2</v>
      </c>
      <c r="F42" s="6">
        <f t="shared" si="0"/>
        <v>0.04</v>
      </c>
      <c r="G42" s="6" t="s">
        <v>2</v>
      </c>
      <c r="H42" s="2">
        <v>2.5999999999999998E-4</v>
      </c>
      <c r="I42" s="6">
        <f t="shared" si="1"/>
        <v>2.1237166338266996E-13</v>
      </c>
      <c r="J42" s="6">
        <f t="shared" si="2"/>
        <v>2.1237166338267003E-13</v>
      </c>
      <c r="K42" s="6">
        <f t="shared" si="3"/>
        <v>0.99999999999999967</v>
      </c>
      <c r="L42" s="5"/>
      <c r="M42" s="1"/>
    </row>
    <row r="43" spans="1:13">
      <c r="A43" s="6">
        <v>0</v>
      </c>
      <c r="B43" s="2">
        <v>9.9999999999999995E-7</v>
      </c>
      <c r="C43" s="2">
        <v>1E-4</v>
      </c>
      <c r="D43" s="6">
        <v>0</v>
      </c>
      <c r="E43" s="6" t="s">
        <v>2</v>
      </c>
      <c r="F43" s="6">
        <f t="shared" si="0"/>
        <v>0.4</v>
      </c>
      <c r="G43" s="6" t="s">
        <v>2</v>
      </c>
      <c r="H43" s="2">
        <v>3.5E-4</v>
      </c>
      <c r="I43" s="6">
        <f t="shared" si="1"/>
        <v>3.8484510006474962E-13</v>
      </c>
      <c r="J43" s="6">
        <f t="shared" si="2"/>
        <v>3.8484510006474962E-13</v>
      </c>
      <c r="K43" s="6">
        <f t="shared" si="3"/>
        <v>1</v>
      </c>
      <c r="L43" s="5"/>
      <c r="M43" s="1"/>
    </row>
    <row r="44" spans="1:13">
      <c r="A44" s="6">
        <v>0</v>
      </c>
      <c r="B44" s="2">
        <v>1.0000000000000001E-5</v>
      </c>
      <c r="C44" s="2">
        <v>1.0000000000000001E-9</v>
      </c>
      <c r="D44" s="6">
        <v>0</v>
      </c>
      <c r="E44" s="6" t="s">
        <v>2</v>
      </c>
      <c r="F44" s="6">
        <f t="shared" si="0"/>
        <v>3.9999999999999998E-6</v>
      </c>
      <c r="G44" s="6" t="s">
        <v>2</v>
      </c>
      <c r="H44" s="2">
        <v>2.5000100000000002E-4</v>
      </c>
      <c r="I44" s="6">
        <f t="shared" si="1"/>
        <v>1.9635111164883053E-12</v>
      </c>
      <c r="J44" s="6">
        <f t="shared" si="2"/>
        <v>1.9635111164883053E-12</v>
      </c>
      <c r="K44" s="6">
        <f t="shared" si="3"/>
        <v>1</v>
      </c>
      <c r="L44" s="5"/>
      <c r="M44" s="1"/>
    </row>
    <row r="45" spans="1:13">
      <c r="A45" s="6">
        <v>0</v>
      </c>
      <c r="B45" s="2">
        <v>1.0000000000000001E-5</v>
      </c>
      <c r="C45" s="2">
        <v>5.0000000000000001E-9</v>
      </c>
      <c r="D45" s="6">
        <v>0</v>
      </c>
      <c r="E45" s="6" t="s">
        <v>2</v>
      </c>
      <c r="F45" s="6">
        <f t="shared" si="0"/>
        <v>2.0000000000000002E-5</v>
      </c>
      <c r="G45" s="6" t="s">
        <v>2</v>
      </c>
      <c r="H45" s="2">
        <v>2.5000499999999998E-4</v>
      </c>
      <c r="I45" s="6">
        <f t="shared" si="1"/>
        <v>1.9635739490953586E-12</v>
      </c>
      <c r="J45" s="6">
        <f t="shared" si="2"/>
        <v>1.9635739490953594E-12</v>
      </c>
      <c r="K45" s="6">
        <f t="shared" si="3"/>
        <v>0.99999999999999956</v>
      </c>
      <c r="L45" s="5"/>
      <c r="M45" s="1"/>
    </row>
    <row r="46" spans="1:13">
      <c r="A46" s="6">
        <v>0</v>
      </c>
      <c r="B46" s="2">
        <v>1.0000000000000001E-5</v>
      </c>
      <c r="C46" s="2">
        <v>1E-8</v>
      </c>
      <c r="D46" s="6">
        <v>0</v>
      </c>
      <c r="E46" s="6" t="s">
        <v>2</v>
      </c>
      <c r="F46" s="6">
        <f t="shared" si="0"/>
        <v>4.0000000000000003E-5</v>
      </c>
      <c r="G46" s="6" t="s">
        <v>2</v>
      </c>
      <c r="H46" s="2">
        <v>2.5001E-4</v>
      </c>
      <c r="I46" s="6">
        <f t="shared" si="1"/>
        <v>1.9636524912678932E-12</v>
      </c>
      <c r="J46" s="6">
        <f t="shared" si="2"/>
        <v>1.9636524912678932E-12</v>
      </c>
      <c r="K46" s="6">
        <f t="shared" si="3"/>
        <v>1</v>
      </c>
      <c r="L46" s="5"/>
      <c r="M46" s="1"/>
    </row>
    <row r="47" spans="1:13">
      <c r="A47" s="6">
        <v>0</v>
      </c>
      <c r="B47" s="2">
        <v>1.0000000000000001E-5</v>
      </c>
      <c r="C47" s="2">
        <v>4.9999999999999998E-8</v>
      </c>
      <c r="D47" s="6">
        <v>0</v>
      </c>
      <c r="E47" s="6" t="s">
        <v>2</v>
      </c>
      <c r="F47" s="6">
        <f t="shared" si="0"/>
        <v>1.9999999999999998E-4</v>
      </c>
      <c r="G47" s="6" t="s">
        <v>2</v>
      </c>
      <c r="H47" s="2">
        <v>2.5004999999999998E-4</v>
      </c>
      <c r="I47" s="6">
        <f t="shared" si="1"/>
        <v>1.9642808851968346E-12</v>
      </c>
      <c r="J47" s="6">
        <f t="shared" si="2"/>
        <v>1.9642808851968346E-12</v>
      </c>
      <c r="K47" s="6">
        <f t="shared" si="3"/>
        <v>1</v>
      </c>
      <c r="L47" s="5"/>
      <c r="M47" s="1"/>
    </row>
    <row r="48" spans="1:13">
      <c r="A48" s="6">
        <v>0</v>
      </c>
      <c r="B48" s="2">
        <v>1.0000000000000001E-5</v>
      </c>
      <c r="C48" s="2">
        <v>9.9999999999999995E-8</v>
      </c>
      <c r="D48" s="6">
        <v>0</v>
      </c>
      <c r="E48" s="6" t="s">
        <v>2</v>
      </c>
      <c r="F48" s="6">
        <f t="shared" si="0"/>
        <v>3.9999999999999996E-4</v>
      </c>
      <c r="G48" s="6" t="s">
        <v>2</v>
      </c>
      <c r="H48" s="2">
        <v>2.5010000000000001E-4</v>
      </c>
      <c r="I48" s="6">
        <f t="shared" si="1"/>
        <v>1.9650665189796812E-12</v>
      </c>
      <c r="J48" s="6">
        <f t="shared" si="2"/>
        <v>1.9650665189796812E-12</v>
      </c>
      <c r="K48" s="6">
        <f t="shared" si="3"/>
        <v>1</v>
      </c>
      <c r="L48" s="5"/>
      <c r="M48" s="1"/>
    </row>
    <row r="49" spans="1:13">
      <c r="A49" s="6">
        <v>0</v>
      </c>
      <c r="B49" s="2">
        <v>1.0000000000000001E-5</v>
      </c>
      <c r="C49" s="2">
        <v>4.9999999999999998E-7</v>
      </c>
      <c r="D49" s="6">
        <v>0</v>
      </c>
      <c r="E49" s="6" t="s">
        <v>2</v>
      </c>
      <c r="F49" s="6">
        <f t="shared" si="0"/>
        <v>2E-3</v>
      </c>
      <c r="G49" s="6" t="s">
        <v>2</v>
      </c>
      <c r="H49" s="2">
        <v>2.5050000000000002E-4</v>
      </c>
      <c r="I49" s="6">
        <f t="shared" si="1"/>
        <v>1.9713572441092299E-12</v>
      </c>
      <c r="J49" s="6">
        <f t="shared" si="2"/>
        <v>1.9713572441092299E-12</v>
      </c>
      <c r="K49" s="6">
        <f t="shared" si="3"/>
        <v>1</v>
      </c>
      <c r="L49" s="5"/>
      <c r="M49" s="1"/>
    </row>
    <row r="50" spans="1:13">
      <c r="A50" s="6">
        <v>0</v>
      </c>
      <c r="B50" s="2">
        <v>1.0000000000000001E-5</v>
      </c>
      <c r="C50" s="2">
        <v>9.9999999999999995E-7</v>
      </c>
      <c r="D50" s="6">
        <v>0</v>
      </c>
      <c r="E50" s="6" t="s">
        <v>2</v>
      </c>
      <c r="F50" s="6">
        <f t="shared" si="0"/>
        <v>4.0000000000000001E-3</v>
      </c>
      <c r="G50" s="6" t="s">
        <v>2</v>
      </c>
      <c r="H50" s="2">
        <v>2.5099999999999998E-4</v>
      </c>
      <c r="I50" s="6">
        <f t="shared" si="1"/>
        <v>1.9792347876881054E-12</v>
      </c>
      <c r="J50" s="6">
        <f t="shared" si="2"/>
        <v>1.9792347876881062E-12</v>
      </c>
      <c r="K50" s="6">
        <f t="shared" si="3"/>
        <v>0.99999999999999956</v>
      </c>
      <c r="L50" s="5"/>
      <c r="M50" s="1"/>
    </row>
    <row r="51" spans="1:13">
      <c r="A51" s="6">
        <v>0</v>
      </c>
      <c r="B51" s="2">
        <v>1.0000000000000001E-5</v>
      </c>
      <c r="C51" s="2">
        <v>5.0000000000000004E-6</v>
      </c>
      <c r="D51" s="6">
        <v>0</v>
      </c>
      <c r="E51" s="6" t="s">
        <v>2</v>
      </c>
      <c r="F51" s="6">
        <f t="shared" si="0"/>
        <v>0.02</v>
      </c>
      <c r="G51" s="6" t="s">
        <v>2</v>
      </c>
      <c r="H51" s="2">
        <v>2.5500000000000002E-4</v>
      </c>
      <c r="I51" s="6">
        <f t="shared" si="1"/>
        <v>2.0428206229967636E-12</v>
      </c>
      <c r="J51" s="6">
        <f t="shared" si="2"/>
        <v>2.0428206229967636E-12</v>
      </c>
      <c r="K51" s="6">
        <f t="shared" si="3"/>
        <v>1</v>
      </c>
      <c r="L51" s="5"/>
      <c r="M51" s="1"/>
    </row>
    <row r="52" spans="1:13">
      <c r="A52" s="6">
        <v>0</v>
      </c>
      <c r="B52" s="2">
        <v>1.0000000000000001E-5</v>
      </c>
      <c r="C52" s="2">
        <v>1.0000000000000001E-5</v>
      </c>
      <c r="D52" s="6">
        <v>0</v>
      </c>
      <c r="E52" s="6" t="s">
        <v>2</v>
      </c>
      <c r="F52" s="6">
        <f t="shared" si="0"/>
        <v>0.04</v>
      </c>
      <c r="G52" s="6" t="s">
        <v>2</v>
      </c>
      <c r="H52" s="2">
        <v>2.5999999999999998E-4</v>
      </c>
      <c r="I52" s="6">
        <f t="shared" si="1"/>
        <v>2.1237166338267E-12</v>
      </c>
      <c r="J52" s="6">
        <f t="shared" si="2"/>
        <v>2.1237166338267008E-12</v>
      </c>
      <c r="K52" s="6">
        <f t="shared" si="3"/>
        <v>0.99999999999999967</v>
      </c>
      <c r="L52" s="5"/>
      <c r="M52" s="1"/>
    </row>
    <row r="53" spans="1:13">
      <c r="A53" s="6">
        <v>0</v>
      </c>
      <c r="B53" s="2">
        <v>1.0000000000000001E-5</v>
      </c>
      <c r="C53" s="2">
        <v>1E-4</v>
      </c>
      <c r="D53" s="6">
        <v>0</v>
      </c>
      <c r="E53" s="6" t="s">
        <v>2</v>
      </c>
      <c r="F53" s="6">
        <f t="shared" si="0"/>
        <v>0.4</v>
      </c>
      <c r="G53" s="6" t="s">
        <v>2</v>
      </c>
      <c r="H53" s="2">
        <v>3.5E-4</v>
      </c>
      <c r="I53" s="6">
        <f t="shared" si="1"/>
        <v>3.8484510006474966E-12</v>
      </c>
      <c r="J53" s="6">
        <f t="shared" si="2"/>
        <v>3.8484510006474966E-12</v>
      </c>
      <c r="K53" s="6">
        <f t="shared" si="3"/>
        <v>1</v>
      </c>
      <c r="L53" s="5"/>
      <c r="M53" s="1"/>
    </row>
    <row r="54" spans="1:13">
      <c r="A54" s="6">
        <v>0</v>
      </c>
      <c r="B54" s="2">
        <v>1E-4</v>
      </c>
      <c r="C54" s="2">
        <v>1.0000000000000001E-9</v>
      </c>
      <c r="D54" s="6">
        <v>0</v>
      </c>
      <c r="E54" s="6" t="s">
        <v>2</v>
      </c>
      <c r="F54" s="6">
        <f t="shared" si="0"/>
        <v>3.9999999999999998E-6</v>
      </c>
      <c r="G54" s="6" t="s">
        <v>2</v>
      </c>
      <c r="H54" s="2">
        <v>2.5000100000000002E-4</v>
      </c>
      <c r="I54" s="6">
        <f t="shared" si="1"/>
        <v>1.963511116488305E-11</v>
      </c>
      <c r="J54" s="6">
        <f t="shared" si="2"/>
        <v>1.963511116488305E-11</v>
      </c>
      <c r="K54" s="6">
        <f t="shared" si="3"/>
        <v>1</v>
      </c>
      <c r="L54" s="5"/>
      <c r="M54" s="1"/>
    </row>
    <row r="55" spans="1:13">
      <c r="A55" s="6">
        <v>0</v>
      </c>
      <c r="B55" s="2">
        <v>1E-4</v>
      </c>
      <c r="C55" s="2">
        <v>5.0000000000000001E-9</v>
      </c>
      <c r="D55" s="6">
        <v>0</v>
      </c>
      <c r="E55" s="6" t="s">
        <v>2</v>
      </c>
      <c r="F55" s="6">
        <f t="shared" si="0"/>
        <v>2.0000000000000002E-5</v>
      </c>
      <c r="G55" s="6" t="s">
        <v>2</v>
      </c>
      <c r="H55" s="2">
        <v>2.5000499999999998E-4</v>
      </c>
      <c r="I55" s="6">
        <f t="shared" si="1"/>
        <v>1.9635739490953583E-11</v>
      </c>
      <c r="J55" s="6">
        <f t="shared" si="2"/>
        <v>1.9635739490953593E-11</v>
      </c>
      <c r="K55" s="6">
        <f t="shared" si="3"/>
        <v>0.99999999999999956</v>
      </c>
      <c r="L55" s="5"/>
      <c r="M55" s="1"/>
    </row>
    <row r="56" spans="1:13">
      <c r="A56" s="6">
        <v>0</v>
      </c>
      <c r="B56" s="2">
        <v>1E-4</v>
      </c>
      <c r="C56" s="2">
        <v>1E-8</v>
      </c>
      <c r="D56" s="6">
        <v>0</v>
      </c>
      <c r="E56" s="6" t="s">
        <v>2</v>
      </c>
      <c r="F56" s="6">
        <f t="shared" si="0"/>
        <v>4.0000000000000003E-5</v>
      </c>
      <c r="G56" s="6" t="s">
        <v>2</v>
      </c>
      <c r="H56" s="2">
        <v>2.5001E-4</v>
      </c>
      <c r="I56" s="6">
        <f t="shared" si="1"/>
        <v>1.9636524912678928E-11</v>
      </c>
      <c r="J56" s="6">
        <f t="shared" si="2"/>
        <v>1.9636524912678928E-11</v>
      </c>
      <c r="K56" s="6">
        <f t="shared" si="3"/>
        <v>1</v>
      </c>
      <c r="L56" s="5"/>
      <c r="M56" s="1"/>
    </row>
    <row r="57" spans="1:13">
      <c r="A57" s="6">
        <v>0</v>
      </c>
      <c r="B57" s="2">
        <v>1E-4</v>
      </c>
      <c r="C57" s="2">
        <v>4.9999999999999998E-8</v>
      </c>
      <c r="D57" s="6">
        <v>0</v>
      </c>
      <c r="E57" s="6" t="s">
        <v>2</v>
      </c>
      <c r="F57" s="6">
        <f t="shared" si="0"/>
        <v>1.9999999999999998E-4</v>
      </c>
      <c r="G57" s="6" t="s">
        <v>2</v>
      </c>
      <c r="H57" s="2">
        <v>2.5004999999999998E-4</v>
      </c>
      <c r="I57" s="6">
        <f t="shared" si="1"/>
        <v>1.9642808851968345E-11</v>
      </c>
      <c r="J57" s="6">
        <f t="shared" si="2"/>
        <v>1.9642808851968345E-11</v>
      </c>
      <c r="K57" s="6">
        <f t="shared" si="3"/>
        <v>1</v>
      </c>
      <c r="L57" s="5"/>
      <c r="M57" s="1"/>
    </row>
    <row r="58" spans="1:13">
      <c r="A58" s="6">
        <v>0</v>
      </c>
      <c r="B58" s="2">
        <v>1E-4</v>
      </c>
      <c r="C58" s="2">
        <v>9.9999999999999995E-8</v>
      </c>
      <c r="D58" s="6">
        <v>0</v>
      </c>
      <c r="E58" s="6" t="s">
        <v>2</v>
      </c>
      <c r="F58" s="6">
        <f t="shared" si="0"/>
        <v>3.9999999999999996E-4</v>
      </c>
      <c r="G58" s="6" t="s">
        <v>2</v>
      </c>
      <c r="H58" s="2">
        <v>2.5010000000000001E-4</v>
      </c>
      <c r="I58" s="6">
        <f t="shared" si="1"/>
        <v>1.9650665189796809E-11</v>
      </c>
      <c r="J58" s="6">
        <f t="shared" si="2"/>
        <v>1.9650665189796809E-11</v>
      </c>
      <c r="K58" s="6">
        <f t="shared" si="3"/>
        <v>1</v>
      </c>
      <c r="L58" s="5"/>
      <c r="M58" s="1"/>
    </row>
    <row r="59" spans="1:13">
      <c r="A59" s="6">
        <v>0</v>
      </c>
      <c r="B59" s="2">
        <v>1E-4</v>
      </c>
      <c r="C59" s="2">
        <v>4.9999999999999998E-7</v>
      </c>
      <c r="D59" s="6">
        <v>0</v>
      </c>
      <c r="E59" s="6" t="s">
        <v>2</v>
      </c>
      <c r="F59" s="6">
        <f t="shared" si="0"/>
        <v>2E-3</v>
      </c>
      <c r="G59" s="6" t="s">
        <v>2</v>
      </c>
      <c r="H59" s="2">
        <v>2.5050000000000002E-4</v>
      </c>
      <c r="I59" s="6">
        <f t="shared" si="1"/>
        <v>1.9713572441092294E-11</v>
      </c>
      <c r="J59" s="6">
        <f t="shared" si="2"/>
        <v>1.9713572441092294E-11</v>
      </c>
      <c r="K59" s="6">
        <f t="shared" si="3"/>
        <v>1</v>
      </c>
      <c r="L59" s="5"/>
      <c r="M59" s="1"/>
    </row>
    <row r="60" spans="1:13">
      <c r="A60" s="6">
        <v>0</v>
      </c>
      <c r="B60" s="2">
        <v>1E-4</v>
      </c>
      <c r="C60" s="2">
        <v>9.9999999999999995E-7</v>
      </c>
      <c r="D60" s="6">
        <v>0</v>
      </c>
      <c r="E60" s="6" t="s">
        <v>2</v>
      </c>
      <c r="F60" s="6">
        <f t="shared" si="0"/>
        <v>4.0000000000000001E-3</v>
      </c>
      <c r="G60" s="6" t="s">
        <v>2</v>
      </c>
      <c r="H60" s="2">
        <v>2.5099999999999998E-4</v>
      </c>
      <c r="I60" s="6">
        <f t="shared" si="1"/>
        <v>1.979234787688105E-11</v>
      </c>
      <c r="J60" s="6">
        <f t="shared" si="2"/>
        <v>1.979234787688106E-11</v>
      </c>
      <c r="K60" s="6">
        <f t="shared" si="3"/>
        <v>0.99999999999999956</v>
      </c>
      <c r="L60" s="5"/>
      <c r="M60" s="1"/>
    </row>
    <row r="61" spans="1:13">
      <c r="A61" s="6">
        <v>0</v>
      </c>
      <c r="B61" s="2">
        <v>1E-4</v>
      </c>
      <c r="C61" s="2">
        <v>5.0000000000000004E-6</v>
      </c>
      <c r="D61" s="6">
        <v>0</v>
      </c>
      <c r="E61" s="6" t="s">
        <v>2</v>
      </c>
      <c r="F61" s="6">
        <f t="shared" si="0"/>
        <v>0.02</v>
      </c>
      <c r="G61" s="6" t="s">
        <v>2</v>
      </c>
      <c r="H61" s="2">
        <v>2.5500000000000002E-4</v>
      </c>
      <c r="I61" s="6">
        <f t="shared" si="1"/>
        <v>2.0428206229967635E-11</v>
      </c>
      <c r="J61" s="6">
        <f t="shared" si="2"/>
        <v>2.0428206229967635E-11</v>
      </c>
      <c r="K61" s="6">
        <f t="shared" si="3"/>
        <v>1</v>
      </c>
      <c r="L61" s="5"/>
      <c r="M61" s="1"/>
    </row>
    <row r="62" spans="1:13">
      <c r="A62" s="6">
        <v>0</v>
      </c>
      <c r="B62" s="2">
        <v>1E-4</v>
      </c>
      <c r="C62" s="2">
        <v>1.0000000000000001E-5</v>
      </c>
      <c r="D62" s="6">
        <v>0</v>
      </c>
      <c r="E62" s="6" t="s">
        <v>2</v>
      </c>
      <c r="F62" s="6">
        <f t="shared" si="0"/>
        <v>0.04</v>
      </c>
      <c r="G62" s="6" t="s">
        <v>2</v>
      </c>
      <c r="H62" s="2">
        <v>2.5999999999999998E-4</v>
      </c>
      <c r="I62" s="6">
        <f t="shared" si="1"/>
        <v>2.1237166338266996E-11</v>
      </c>
      <c r="J62" s="6">
        <f t="shared" si="2"/>
        <v>2.1237166338267005E-11</v>
      </c>
      <c r="K62" s="6">
        <f t="shared" si="3"/>
        <v>0.99999999999999956</v>
      </c>
      <c r="L62" s="5"/>
      <c r="M62" s="1"/>
    </row>
    <row r="63" spans="1:13">
      <c r="A63" s="6">
        <v>0</v>
      </c>
      <c r="B63" s="2">
        <v>1E-4</v>
      </c>
      <c r="C63" s="2">
        <v>1E-4</v>
      </c>
      <c r="D63" s="6">
        <v>0</v>
      </c>
      <c r="E63" s="6" t="s">
        <v>2</v>
      </c>
      <c r="F63" s="6">
        <f t="shared" si="0"/>
        <v>0.4</v>
      </c>
      <c r="G63" s="6" t="s">
        <v>2</v>
      </c>
      <c r="H63" s="2">
        <v>3.5E-4</v>
      </c>
      <c r="I63" s="6">
        <f t="shared" si="1"/>
        <v>3.8484510006474961E-11</v>
      </c>
      <c r="J63" s="6">
        <f t="shared" si="2"/>
        <v>3.8484510006474961E-11</v>
      </c>
      <c r="K63" s="6">
        <f t="shared" si="3"/>
        <v>1</v>
      </c>
      <c r="L63" s="5"/>
      <c r="M63" s="1"/>
    </row>
    <row r="64" spans="1:13">
      <c r="A64" s="6">
        <v>0</v>
      </c>
      <c r="B64" s="2">
        <v>1E-3</v>
      </c>
      <c r="C64" s="2">
        <v>1.0000000000000001E-9</v>
      </c>
      <c r="D64" s="6">
        <v>0</v>
      </c>
      <c r="E64" s="6" t="s">
        <v>2</v>
      </c>
      <c r="F64" s="6">
        <f t="shared" si="0"/>
        <v>3.9999999999999998E-6</v>
      </c>
      <c r="G64" s="6" t="s">
        <v>2</v>
      </c>
      <c r="H64" s="2">
        <v>2.5000100000000002E-4</v>
      </c>
      <c r="I64" s="6">
        <f t="shared" si="1"/>
        <v>1.9635111164883052E-10</v>
      </c>
      <c r="J64" s="6">
        <f t="shared" si="2"/>
        <v>1.9635111164883052E-10</v>
      </c>
      <c r="K64" s="6">
        <f t="shared" si="3"/>
        <v>1</v>
      </c>
      <c r="L64" s="5"/>
      <c r="M64" s="1"/>
    </row>
    <row r="65" spans="1:13">
      <c r="A65" s="6">
        <v>0</v>
      </c>
      <c r="B65" s="2">
        <v>1E-3</v>
      </c>
      <c r="C65" s="2">
        <v>5.0000000000000001E-9</v>
      </c>
      <c r="D65" s="6">
        <v>0</v>
      </c>
      <c r="E65" s="6" t="s">
        <v>2</v>
      </c>
      <c r="F65" s="6">
        <f t="shared" si="0"/>
        <v>2.0000000000000002E-5</v>
      </c>
      <c r="G65" s="6" t="s">
        <v>2</v>
      </c>
      <c r="H65" s="2">
        <v>2.5000499999999998E-4</v>
      </c>
      <c r="I65" s="6">
        <f t="shared" si="1"/>
        <v>1.9635739490953584E-10</v>
      </c>
      <c r="J65" s="6">
        <f t="shared" si="2"/>
        <v>1.9635739490953592E-10</v>
      </c>
      <c r="K65" s="6">
        <f t="shared" si="3"/>
        <v>0.99999999999999956</v>
      </c>
      <c r="L65" s="5"/>
      <c r="M65" s="1"/>
    </row>
    <row r="66" spans="1:13">
      <c r="A66" s="6">
        <v>0</v>
      </c>
      <c r="B66" s="2">
        <v>1E-3</v>
      </c>
      <c r="C66" s="2">
        <v>1E-8</v>
      </c>
      <c r="D66" s="6">
        <v>0</v>
      </c>
      <c r="E66" s="6" t="s">
        <v>2</v>
      </c>
      <c r="F66" s="6">
        <f t="shared" si="0"/>
        <v>4.0000000000000003E-5</v>
      </c>
      <c r="G66" s="6" t="s">
        <v>2</v>
      </c>
      <c r="H66" s="2">
        <v>2.5001E-4</v>
      </c>
      <c r="I66" s="6">
        <f t="shared" si="1"/>
        <v>1.9636524912678929E-10</v>
      </c>
      <c r="J66" s="6">
        <f t="shared" si="2"/>
        <v>1.9636524912678929E-10</v>
      </c>
      <c r="K66" s="6">
        <f t="shared" si="3"/>
        <v>1</v>
      </c>
      <c r="L66" s="5"/>
      <c r="M66" s="1"/>
    </row>
    <row r="67" spans="1:13">
      <c r="A67" s="6">
        <v>0</v>
      </c>
      <c r="B67" s="2">
        <v>1E-3</v>
      </c>
      <c r="C67" s="2">
        <v>4.9999999999999998E-8</v>
      </c>
      <c r="D67" s="6">
        <v>0</v>
      </c>
      <c r="E67" s="6" t="s">
        <v>2</v>
      </c>
      <c r="F67" s="6">
        <f t="shared" si="0"/>
        <v>1.9999999999999998E-4</v>
      </c>
      <c r="G67" s="6" t="s">
        <v>2</v>
      </c>
      <c r="H67" s="2">
        <v>2.5004999999999998E-4</v>
      </c>
      <c r="I67" s="6">
        <f t="shared" si="1"/>
        <v>1.9642808851968345E-10</v>
      </c>
      <c r="J67" s="6">
        <f t="shared" si="2"/>
        <v>1.9642808851968345E-10</v>
      </c>
      <c r="K67" s="6">
        <f t="shared" si="3"/>
        <v>1</v>
      </c>
      <c r="L67" s="5"/>
      <c r="M67" s="1"/>
    </row>
    <row r="68" spans="1:13">
      <c r="A68" s="6">
        <v>0</v>
      </c>
      <c r="B68" s="2">
        <v>1E-3</v>
      </c>
      <c r="C68" s="2">
        <v>9.9999999999999995E-8</v>
      </c>
      <c r="D68" s="6">
        <v>0</v>
      </c>
      <c r="E68" s="6" t="s">
        <v>2</v>
      </c>
      <c r="F68" s="6">
        <f t="shared" si="0"/>
        <v>3.9999999999999996E-4</v>
      </c>
      <c r="G68" s="6" t="s">
        <v>2</v>
      </c>
      <c r="H68" s="2">
        <v>2.5010000000000001E-4</v>
      </c>
      <c r="I68" s="6">
        <f t="shared" si="1"/>
        <v>1.9650665189796811E-10</v>
      </c>
      <c r="J68" s="6">
        <f t="shared" si="2"/>
        <v>1.9650665189796811E-10</v>
      </c>
      <c r="K68" s="6">
        <f t="shared" si="3"/>
        <v>1</v>
      </c>
      <c r="L68" s="5"/>
      <c r="M68" s="1"/>
    </row>
    <row r="69" spans="1:13">
      <c r="A69" s="6">
        <v>0</v>
      </c>
      <c r="B69" s="2">
        <v>1E-3</v>
      </c>
      <c r="C69" s="2">
        <v>4.9999999999999998E-7</v>
      </c>
      <c r="D69" s="6">
        <v>0</v>
      </c>
      <c r="E69" s="6" t="s">
        <v>2</v>
      </c>
      <c r="F69" s="6">
        <f t="shared" ref="F69:F103" si="4">C69/0.00025</f>
        <v>2E-3</v>
      </c>
      <c r="G69" s="6" t="s">
        <v>2</v>
      </c>
      <c r="H69" s="2">
        <v>2.5050000000000002E-4</v>
      </c>
      <c r="I69" s="6">
        <f t="shared" ref="I69:I103" si="5">(A69+B69)*PI()*H69^2</f>
        <v>1.9713572441092295E-10</v>
      </c>
      <c r="J69" s="6">
        <f t="shared" ref="J69:J103" si="6">(B69+A69)*PI()*(0.00025+C69)^2</f>
        <v>1.9713572441092295E-10</v>
      </c>
      <c r="K69" s="6">
        <f t="shared" ref="K69:K103" si="7">I69/J69</f>
        <v>1</v>
      </c>
      <c r="L69" s="5"/>
      <c r="M69" s="1"/>
    </row>
    <row r="70" spans="1:13">
      <c r="A70" s="6">
        <v>0</v>
      </c>
      <c r="B70" s="2">
        <v>1E-3</v>
      </c>
      <c r="C70" s="2">
        <v>9.9999999999999995E-7</v>
      </c>
      <c r="D70" s="6">
        <v>0</v>
      </c>
      <c r="E70" s="6" t="s">
        <v>2</v>
      </c>
      <c r="F70" s="6">
        <f t="shared" si="4"/>
        <v>4.0000000000000001E-3</v>
      </c>
      <c r="G70" s="6" t="s">
        <v>2</v>
      </c>
      <c r="H70" s="2">
        <v>2.5099999999999998E-4</v>
      </c>
      <c r="I70" s="6">
        <f t="shared" si="5"/>
        <v>1.9792347876881051E-10</v>
      </c>
      <c r="J70" s="6">
        <f t="shared" si="6"/>
        <v>1.9792347876881059E-10</v>
      </c>
      <c r="K70" s="6">
        <f t="shared" si="7"/>
        <v>0.99999999999999956</v>
      </c>
      <c r="L70" s="5"/>
      <c r="M70" s="1"/>
    </row>
    <row r="71" spans="1:13">
      <c r="A71" s="6">
        <v>0</v>
      </c>
      <c r="B71" s="2">
        <v>1E-3</v>
      </c>
      <c r="C71" s="2">
        <v>5.0000000000000004E-6</v>
      </c>
      <c r="D71" s="6">
        <v>0</v>
      </c>
      <c r="E71" s="6" t="s">
        <v>2</v>
      </c>
      <c r="F71" s="6">
        <f t="shared" si="4"/>
        <v>0.02</v>
      </c>
      <c r="G71" s="6" t="s">
        <v>2</v>
      </c>
      <c r="H71" s="2">
        <v>2.5500000000000002E-4</v>
      </c>
      <c r="I71" s="6">
        <f t="shared" si="5"/>
        <v>2.0428206229967635E-10</v>
      </c>
      <c r="J71" s="6">
        <f t="shared" si="6"/>
        <v>2.0428206229967635E-10</v>
      </c>
      <c r="K71" s="6">
        <f t="shared" si="7"/>
        <v>1</v>
      </c>
      <c r="L71" s="5"/>
      <c r="M71" s="1"/>
    </row>
    <row r="72" spans="1:13">
      <c r="A72" s="6">
        <v>0</v>
      </c>
      <c r="B72" s="2">
        <v>1E-3</v>
      </c>
      <c r="C72" s="2">
        <v>1.0000000000000001E-5</v>
      </c>
      <c r="D72" s="6">
        <v>0</v>
      </c>
      <c r="E72" s="6" t="s">
        <v>2</v>
      </c>
      <c r="F72" s="6">
        <f t="shared" si="4"/>
        <v>0.04</v>
      </c>
      <c r="G72" s="6" t="s">
        <v>2</v>
      </c>
      <c r="H72" s="2">
        <v>2.5999999999999998E-4</v>
      </c>
      <c r="I72" s="6">
        <f t="shared" si="5"/>
        <v>2.1237166338266998E-10</v>
      </c>
      <c r="J72" s="6">
        <f t="shared" si="6"/>
        <v>2.1237166338267006E-10</v>
      </c>
      <c r="K72" s="6">
        <f t="shared" si="7"/>
        <v>0.99999999999999967</v>
      </c>
      <c r="L72" s="5"/>
      <c r="M72" s="1"/>
    </row>
    <row r="73" spans="1:13">
      <c r="A73" s="6">
        <v>0</v>
      </c>
      <c r="B73" s="2">
        <v>1E-3</v>
      </c>
      <c r="C73" s="2">
        <v>1E-4</v>
      </c>
      <c r="D73" s="6">
        <v>0</v>
      </c>
      <c r="E73" s="6" t="s">
        <v>2</v>
      </c>
      <c r="F73" s="6">
        <f t="shared" si="4"/>
        <v>0.4</v>
      </c>
      <c r="G73" s="6" t="s">
        <v>2</v>
      </c>
      <c r="H73" s="2">
        <v>3.5E-4</v>
      </c>
      <c r="I73" s="6">
        <f t="shared" si="5"/>
        <v>3.8484510006474964E-10</v>
      </c>
      <c r="J73" s="6">
        <f t="shared" si="6"/>
        <v>3.8484510006474964E-10</v>
      </c>
      <c r="K73" s="6">
        <f t="shared" si="7"/>
        <v>1</v>
      </c>
      <c r="L73" s="5"/>
      <c r="M73" s="1"/>
    </row>
    <row r="74" spans="1:13">
      <c r="A74" s="6">
        <v>0</v>
      </c>
      <c r="B74" s="2">
        <v>0.01</v>
      </c>
      <c r="C74" s="2">
        <v>1.0000000000000001E-9</v>
      </c>
      <c r="D74" s="6">
        <v>0</v>
      </c>
      <c r="E74" s="6" t="s">
        <v>2</v>
      </c>
      <c r="F74" s="6">
        <f t="shared" si="4"/>
        <v>3.9999999999999998E-6</v>
      </c>
      <c r="G74" s="6" t="s">
        <v>2</v>
      </c>
      <c r="H74" s="2">
        <v>2.5000100000000002E-4</v>
      </c>
      <c r="I74" s="6">
        <f t="shared" si="5"/>
        <v>1.9635111164883052E-9</v>
      </c>
      <c r="J74" s="6">
        <f t="shared" si="6"/>
        <v>1.9635111164883052E-9</v>
      </c>
      <c r="K74" s="6">
        <f t="shared" si="7"/>
        <v>1</v>
      </c>
      <c r="L74" s="5"/>
      <c r="M74" s="1"/>
    </row>
    <row r="75" spans="1:13">
      <c r="A75" s="6">
        <v>0</v>
      </c>
      <c r="B75" s="2">
        <v>0.01</v>
      </c>
      <c r="C75" s="2">
        <v>5.0000000000000001E-9</v>
      </c>
      <c r="D75" s="6">
        <v>0</v>
      </c>
      <c r="E75" s="6" t="s">
        <v>2</v>
      </c>
      <c r="F75" s="6">
        <f t="shared" si="4"/>
        <v>2.0000000000000002E-5</v>
      </c>
      <c r="G75" s="6" t="s">
        <v>2</v>
      </c>
      <c r="H75" s="2">
        <v>2.5000499999999998E-4</v>
      </c>
      <c r="I75" s="6">
        <f t="shared" si="5"/>
        <v>1.9635739490953586E-9</v>
      </c>
      <c r="J75" s="6">
        <f t="shared" si="6"/>
        <v>1.9635739490953594E-9</v>
      </c>
      <c r="K75" s="6">
        <f t="shared" si="7"/>
        <v>0.99999999999999956</v>
      </c>
      <c r="L75" s="5"/>
      <c r="M75" s="1"/>
    </row>
    <row r="76" spans="1:13">
      <c r="A76" s="6">
        <v>0</v>
      </c>
      <c r="B76" s="2">
        <v>0.01</v>
      </c>
      <c r="C76" s="2">
        <v>1E-8</v>
      </c>
      <c r="D76" s="6">
        <v>0</v>
      </c>
      <c r="E76" s="6" t="s">
        <v>2</v>
      </c>
      <c r="F76" s="6">
        <f t="shared" si="4"/>
        <v>4.0000000000000003E-5</v>
      </c>
      <c r="G76" s="6" t="s">
        <v>2</v>
      </c>
      <c r="H76" s="2">
        <v>2.5001E-4</v>
      </c>
      <c r="I76" s="6">
        <f t="shared" si="5"/>
        <v>1.963652491267893E-9</v>
      </c>
      <c r="J76" s="6">
        <f t="shared" si="6"/>
        <v>1.963652491267893E-9</v>
      </c>
      <c r="K76" s="6">
        <f t="shared" si="7"/>
        <v>1</v>
      </c>
      <c r="L76" s="5"/>
      <c r="M76" s="1"/>
    </row>
    <row r="77" spans="1:13">
      <c r="A77" s="6">
        <v>0</v>
      </c>
      <c r="B77" s="2">
        <v>0.01</v>
      </c>
      <c r="C77" s="2">
        <v>4.9999999999999998E-8</v>
      </c>
      <c r="D77" s="6">
        <v>0</v>
      </c>
      <c r="E77" s="6" t="s">
        <v>2</v>
      </c>
      <c r="F77" s="6">
        <f t="shared" si="4"/>
        <v>1.9999999999999998E-4</v>
      </c>
      <c r="G77" s="6" t="s">
        <v>2</v>
      </c>
      <c r="H77" s="2">
        <v>2.5004999999999998E-4</v>
      </c>
      <c r="I77" s="6">
        <f t="shared" si="5"/>
        <v>1.9642808851968345E-9</v>
      </c>
      <c r="J77" s="6">
        <f t="shared" si="6"/>
        <v>1.9642808851968345E-9</v>
      </c>
      <c r="K77" s="6">
        <f t="shared" si="7"/>
        <v>1</v>
      </c>
      <c r="L77" s="5"/>
      <c r="M77" s="1"/>
    </row>
    <row r="78" spans="1:13">
      <c r="A78" s="6">
        <v>0</v>
      </c>
      <c r="B78" s="2">
        <v>0.01</v>
      </c>
      <c r="C78" s="2">
        <v>9.9999999999999995E-8</v>
      </c>
      <c r="D78" s="6">
        <v>0</v>
      </c>
      <c r="E78" s="6" t="s">
        <v>2</v>
      </c>
      <c r="F78" s="6">
        <f t="shared" si="4"/>
        <v>3.9999999999999996E-4</v>
      </c>
      <c r="G78" s="6" t="s">
        <v>2</v>
      </c>
      <c r="H78" s="2">
        <v>2.5010000000000001E-4</v>
      </c>
      <c r="I78" s="6">
        <f t="shared" si="5"/>
        <v>1.9650665189796809E-9</v>
      </c>
      <c r="J78" s="6">
        <f t="shared" si="6"/>
        <v>1.9650665189796809E-9</v>
      </c>
      <c r="K78" s="6">
        <f t="shared" si="7"/>
        <v>1</v>
      </c>
      <c r="L78" s="5"/>
      <c r="M78" s="1"/>
    </row>
    <row r="79" spans="1:13">
      <c r="A79" s="6">
        <v>0</v>
      </c>
      <c r="B79" s="2">
        <v>0.01</v>
      </c>
      <c r="C79" s="2">
        <v>4.9999999999999998E-7</v>
      </c>
      <c r="D79" s="6">
        <v>0</v>
      </c>
      <c r="E79" s="6" t="s">
        <v>2</v>
      </c>
      <c r="F79" s="6">
        <f t="shared" si="4"/>
        <v>2E-3</v>
      </c>
      <c r="G79" s="6" t="s">
        <v>2</v>
      </c>
      <c r="H79" s="2">
        <v>2.5050000000000002E-4</v>
      </c>
      <c r="I79" s="6">
        <f t="shared" si="5"/>
        <v>1.9713572441092296E-9</v>
      </c>
      <c r="J79" s="6">
        <f t="shared" si="6"/>
        <v>1.9713572441092296E-9</v>
      </c>
      <c r="K79" s="6">
        <f t="shared" si="7"/>
        <v>1</v>
      </c>
      <c r="L79" s="5"/>
      <c r="M79" s="1"/>
    </row>
    <row r="80" spans="1:13">
      <c r="A80" s="6">
        <v>0</v>
      </c>
      <c r="B80" s="2">
        <v>0.01</v>
      </c>
      <c r="C80" s="2">
        <v>9.9999999999999995E-7</v>
      </c>
      <c r="D80" s="6">
        <v>0</v>
      </c>
      <c r="E80" s="6" t="s">
        <v>2</v>
      </c>
      <c r="F80" s="6">
        <f t="shared" si="4"/>
        <v>4.0000000000000001E-3</v>
      </c>
      <c r="G80" s="6" t="s">
        <v>2</v>
      </c>
      <c r="H80" s="2">
        <v>2.5099999999999998E-4</v>
      </c>
      <c r="I80" s="6">
        <f t="shared" si="5"/>
        <v>1.9792347876881051E-9</v>
      </c>
      <c r="J80" s="6">
        <f t="shared" si="6"/>
        <v>1.9792347876881059E-9</v>
      </c>
      <c r="K80" s="6">
        <f t="shared" si="7"/>
        <v>0.99999999999999956</v>
      </c>
      <c r="L80" s="5"/>
      <c r="M80" s="1"/>
    </row>
    <row r="81" spans="1:13">
      <c r="A81" s="6">
        <v>0</v>
      </c>
      <c r="B81" s="2">
        <v>0.01</v>
      </c>
      <c r="C81" s="2">
        <v>5.0000000000000004E-6</v>
      </c>
      <c r="D81" s="6">
        <v>0</v>
      </c>
      <c r="E81" s="6" t="s">
        <v>2</v>
      </c>
      <c r="F81" s="6">
        <f t="shared" si="4"/>
        <v>0.02</v>
      </c>
      <c r="G81" s="6" t="s">
        <v>2</v>
      </c>
      <c r="H81" s="2">
        <v>2.5500000000000002E-4</v>
      </c>
      <c r="I81" s="6">
        <f t="shared" si="5"/>
        <v>2.0428206229967637E-9</v>
      </c>
      <c r="J81" s="6">
        <f t="shared" si="6"/>
        <v>2.0428206229967637E-9</v>
      </c>
      <c r="K81" s="6">
        <f t="shared" si="7"/>
        <v>1</v>
      </c>
      <c r="L81" s="5"/>
      <c r="M81" s="1"/>
    </row>
    <row r="82" spans="1:13">
      <c r="A82" s="6">
        <v>0</v>
      </c>
      <c r="B82" s="2">
        <v>0.01</v>
      </c>
      <c r="C82" s="2">
        <v>1.0000000000000001E-5</v>
      </c>
      <c r="D82" s="6">
        <v>0</v>
      </c>
      <c r="E82" s="6" t="s">
        <v>2</v>
      </c>
      <c r="F82" s="6">
        <f t="shared" si="4"/>
        <v>0.04</v>
      </c>
      <c r="G82" s="6" t="s">
        <v>2</v>
      </c>
      <c r="H82" s="2">
        <v>2.5999999999999998E-4</v>
      </c>
      <c r="I82" s="6">
        <f t="shared" si="5"/>
        <v>2.1237166338266999E-9</v>
      </c>
      <c r="J82" s="6">
        <f t="shared" si="6"/>
        <v>2.1237166338267007E-9</v>
      </c>
      <c r="K82" s="6">
        <f t="shared" si="7"/>
        <v>0.99999999999999956</v>
      </c>
      <c r="L82" s="5"/>
      <c r="M82" s="1"/>
    </row>
    <row r="83" spans="1:13">
      <c r="A83" s="6">
        <v>0</v>
      </c>
      <c r="B83" s="2">
        <v>0.01</v>
      </c>
      <c r="C83" s="2">
        <v>1E-4</v>
      </c>
      <c r="D83" s="6">
        <v>0</v>
      </c>
      <c r="E83" s="6" t="s">
        <v>2</v>
      </c>
      <c r="F83" s="6">
        <f t="shared" si="4"/>
        <v>0.4</v>
      </c>
      <c r="G83" s="6" t="s">
        <v>2</v>
      </c>
      <c r="H83" s="2">
        <v>3.5E-4</v>
      </c>
      <c r="I83" s="6">
        <f t="shared" si="5"/>
        <v>3.8484510006474969E-9</v>
      </c>
      <c r="J83" s="6">
        <f t="shared" si="6"/>
        <v>3.8484510006474969E-9</v>
      </c>
      <c r="K83" s="6">
        <f t="shared" si="7"/>
        <v>1</v>
      </c>
      <c r="L83" s="5"/>
      <c r="M83" s="1"/>
    </row>
    <row r="84" spans="1:13">
      <c r="A84" s="6">
        <v>0</v>
      </c>
      <c r="B84" s="2">
        <v>0.1</v>
      </c>
      <c r="C84" s="2">
        <v>1.0000000000000001E-9</v>
      </c>
      <c r="D84" s="6">
        <v>0</v>
      </c>
      <c r="E84" s="6" t="s">
        <v>2</v>
      </c>
      <c r="F84" s="6">
        <f t="shared" si="4"/>
        <v>3.9999999999999998E-6</v>
      </c>
      <c r="G84" s="6" t="s">
        <v>2</v>
      </c>
      <c r="H84" s="2">
        <v>2.5000100000000002E-4</v>
      </c>
      <c r="I84" s="6">
        <f t="shared" si="5"/>
        <v>1.9635111164883049E-8</v>
      </c>
      <c r="J84" s="6">
        <f t="shared" si="6"/>
        <v>1.9635111164883049E-8</v>
      </c>
      <c r="K84" s="6">
        <f t="shared" si="7"/>
        <v>1</v>
      </c>
      <c r="L84" s="5"/>
      <c r="M84" s="1"/>
    </row>
    <row r="85" spans="1:13">
      <c r="A85" s="6">
        <v>0</v>
      </c>
      <c r="B85" s="2">
        <v>0.1</v>
      </c>
      <c r="C85" s="2">
        <v>5.0000000000000001E-9</v>
      </c>
      <c r="D85" s="6">
        <v>0</v>
      </c>
      <c r="E85" s="6" t="s">
        <v>2</v>
      </c>
      <c r="F85" s="6">
        <f t="shared" si="4"/>
        <v>2.0000000000000002E-5</v>
      </c>
      <c r="G85" s="6" t="s">
        <v>2</v>
      </c>
      <c r="H85" s="2">
        <v>2.5000499999999998E-4</v>
      </c>
      <c r="I85" s="6">
        <f t="shared" si="5"/>
        <v>1.9635739490953585E-8</v>
      </c>
      <c r="J85" s="6">
        <f t="shared" si="6"/>
        <v>1.9635739490953591E-8</v>
      </c>
      <c r="K85" s="6">
        <f t="shared" si="7"/>
        <v>0.99999999999999967</v>
      </c>
      <c r="L85" s="5"/>
      <c r="M85" s="1"/>
    </row>
    <row r="86" spans="1:13">
      <c r="A86" s="6">
        <v>0</v>
      </c>
      <c r="B86" s="2">
        <v>0.1</v>
      </c>
      <c r="C86" s="2">
        <v>1E-8</v>
      </c>
      <c r="D86" s="6">
        <v>0</v>
      </c>
      <c r="E86" s="6" t="s">
        <v>2</v>
      </c>
      <c r="F86" s="6">
        <f t="shared" si="4"/>
        <v>4.0000000000000003E-5</v>
      </c>
      <c r="G86" s="6" t="s">
        <v>2</v>
      </c>
      <c r="H86" s="2">
        <v>2.5001E-4</v>
      </c>
      <c r="I86" s="6">
        <f t="shared" si="5"/>
        <v>1.9636524912678927E-8</v>
      </c>
      <c r="J86" s="6">
        <f t="shared" si="6"/>
        <v>1.9636524912678927E-8</v>
      </c>
      <c r="K86" s="6">
        <f t="shared" si="7"/>
        <v>1</v>
      </c>
      <c r="L86" s="5"/>
      <c r="M86" s="1"/>
    </row>
    <row r="87" spans="1:13">
      <c r="A87" s="6">
        <v>0</v>
      </c>
      <c r="B87" s="2">
        <v>0.1</v>
      </c>
      <c r="C87" s="2">
        <v>4.9999999999999998E-8</v>
      </c>
      <c r="D87" s="6">
        <v>0</v>
      </c>
      <c r="E87" s="6" t="s">
        <v>2</v>
      </c>
      <c r="F87" s="6">
        <f t="shared" si="4"/>
        <v>1.9999999999999998E-4</v>
      </c>
      <c r="G87" s="6" t="s">
        <v>2</v>
      </c>
      <c r="H87" s="2">
        <v>2.5004999999999998E-4</v>
      </c>
      <c r="I87" s="6">
        <f t="shared" si="5"/>
        <v>1.9642808851968344E-8</v>
      </c>
      <c r="J87" s="6">
        <f t="shared" si="6"/>
        <v>1.9642808851968344E-8</v>
      </c>
      <c r="K87" s="6">
        <f t="shared" si="7"/>
        <v>1</v>
      </c>
      <c r="L87" s="5"/>
      <c r="M87" s="1"/>
    </row>
    <row r="88" spans="1:13">
      <c r="A88" s="6">
        <v>0</v>
      </c>
      <c r="B88" s="2">
        <v>0.1</v>
      </c>
      <c r="C88" s="2">
        <v>9.9999999999999995E-8</v>
      </c>
      <c r="D88" s="6">
        <v>0</v>
      </c>
      <c r="E88" s="6" t="s">
        <v>2</v>
      </c>
      <c r="F88" s="6">
        <f t="shared" si="4"/>
        <v>3.9999999999999996E-4</v>
      </c>
      <c r="G88" s="6" t="s">
        <v>2</v>
      </c>
      <c r="H88" s="2">
        <v>2.5010000000000001E-4</v>
      </c>
      <c r="I88" s="6">
        <f t="shared" si="5"/>
        <v>1.9650665189796807E-8</v>
      </c>
      <c r="J88" s="6">
        <f t="shared" si="6"/>
        <v>1.9650665189796807E-8</v>
      </c>
      <c r="K88" s="6">
        <f t="shared" si="7"/>
        <v>1</v>
      </c>
      <c r="L88" s="5"/>
      <c r="M88" s="1"/>
    </row>
    <row r="89" spans="1:13">
      <c r="A89" s="6">
        <v>0</v>
      </c>
      <c r="B89" s="2">
        <v>0.1</v>
      </c>
      <c r="C89" s="2">
        <v>4.9999999999999998E-7</v>
      </c>
      <c r="D89" s="6">
        <v>0</v>
      </c>
      <c r="E89" s="6" t="s">
        <v>2</v>
      </c>
      <c r="F89" s="6">
        <f t="shared" si="4"/>
        <v>2E-3</v>
      </c>
      <c r="G89" s="6" t="s">
        <v>2</v>
      </c>
      <c r="H89" s="2">
        <v>2.5050000000000002E-4</v>
      </c>
      <c r="I89" s="6">
        <f t="shared" si="5"/>
        <v>1.9713572441092294E-8</v>
      </c>
      <c r="J89" s="6">
        <f t="shared" si="6"/>
        <v>1.9713572441092294E-8</v>
      </c>
      <c r="K89" s="6">
        <f t="shared" si="7"/>
        <v>1</v>
      </c>
      <c r="L89" s="5"/>
      <c r="M89" s="1"/>
    </row>
    <row r="90" spans="1:13">
      <c r="A90" s="6">
        <v>0</v>
      </c>
      <c r="B90" s="2">
        <v>0.1</v>
      </c>
      <c r="C90" s="2">
        <v>9.9999999999999995E-7</v>
      </c>
      <c r="D90" s="6">
        <v>0</v>
      </c>
      <c r="E90" s="6" t="s">
        <v>2</v>
      </c>
      <c r="F90" s="6">
        <f t="shared" si="4"/>
        <v>4.0000000000000001E-3</v>
      </c>
      <c r="G90" s="6" t="s">
        <v>2</v>
      </c>
      <c r="H90" s="2">
        <v>2.5099999999999998E-4</v>
      </c>
      <c r="I90" s="6">
        <f t="shared" si="5"/>
        <v>1.9792347876881049E-8</v>
      </c>
      <c r="J90" s="6">
        <f t="shared" si="6"/>
        <v>1.9792347876881059E-8</v>
      </c>
      <c r="K90" s="6">
        <f t="shared" si="7"/>
        <v>0.99999999999999944</v>
      </c>
      <c r="L90" s="5"/>
      <c r="M90" s="1"/>
    </row>
    <row r="91" spans="1:13">
      <c r="A91" s="6">
        <v>0</v>
      </c>
      <c r="B91" s="2">
        <v>0.1</v>
      </c>
      <c r="C91" s="2">
        <v>5.0000000000000004E-6</v>
      </c>
      <c r="D91" s="6">
        <v>0</v>
      </c>
      <c r="E91" s="6" t="s">
        <v>2</v>
      </c>
      <c r="F91" s="6">
        <f t="shared" si="4"/>
        <v>0.02</v>
      </c>
      <c r="G91" s="6" t="s">
        <v>2</v>
      </c>
      <c r="H91" s="2">
        <v>2.5500000000000002E-4</v>
      </c>
      <c r="I91" s="6">
        <f t="shared" si="5"/>
        <v>2.0428206229967634E-8</v>
      </c>
      <c r="J91" s="6">
        <f t="shared" si="6"/>
        <v>2.0428206229967634E-8</v>
      </c>
      <c r="K91" s="6">
        <f t="shared" si="7"/>
        <v>1</v>
      </c>
      <c r="L91" s="5"/>
      <c r="M91" s="1"/>
    </row>
    <row r="92" spans="1:13">
      <c r="A92" s="6">
        <v>0</v>
      </c>
      <c r="B92" s="2">
        <v>0.1</v>
      </c>
      <c r="C92" s="2">
        <v>1.0000000000000001E-5</v>
      </c>
      <c r="D92" s="6">
        <v>0</v>
      </c>
      <c r="E92" s="6" t="s">
        <v>2</v>
      </c>
      <c r="F92" s="6">
        <f t="shared" si="4"/>
        <v>0.04</v>
      </c>
      <c r="G92" s="6" t="s">
        <v>2</v>
      </c>
      <c r="H92" s="2">
        <v>2.5999999999999998E-4</v>
      </c>
      <c r="I92" s="6">
        <f t="shared" si="5"/>
        <v>2.1237166338266995E-8</v>
      </c>
      <c r="J92" s="6">
        <f t="shared" si="6"/>
        <v>2.1237166338267005E-8</v>
      </c>
      <c r="K92" s="6">
        <f t="shared" si="7"/>
        <v>0.99999999999999956</v>
      </c>
      <c r="L92" s="5"/>
      <c r="M92" s="1"/>
    </row>
    <row r="93" spans="1:13">
      <c r="A93" s="6">
        <v>0</v>
      </c>
      <c r="B93" s="2">
        <v>0.1</v>
      </c>
      <c r="C93" s="2">
        <v>1E-4</v>
      </c>
      <c r="D93" s="6">
        <v>0</v>
      </c>
      <c r="E93" s="6" t="s">
        <v>2</v>
      </c>
      <c r="F93" s="6">
        <f t="shared" si="4"/>
        <v>0.4</v>
      </c>
      <c r="G93" s="6" t="s">
        <v>2</v>
      </c>
      <c r="H93" s="2">
        <v>3.5E-4</v>
      </c>
      <c r="I93" s="6">
        <f t="shared" si="5"/>
        <v>3.8484510006474964E-8</v>
      </c>
      <c r="J93" s="6">
        <f t="shared" si="6"/>
        <v>3.8484510006474964E-8</v>
      </c>
      <c r="K93" s="6">
        <f t="shared" si="7"/>
        <v>1</v>
      </c>
      <c r="L93" s="5"/>
      <c r="M93" s="1"/>
    </row>
    <row r="94" spans="1:13">
      <c r="A94" s="6">
        <v>0</v>
      </c>
      <c r="B94" s="2">
        <v>1</v>
      </c>
      <c r="C94" s="2">
        <v>1.0000000000000001E-9</v>
      </c>
      <c r="D94" s="6">
        <v>0</v>
      </c>
      <c r="E94" s="6" t="s">
        <v>2</v>
      </c>
      <c r="F94" s="6">
        <f t="shared" si="4"/>
        <v>3.9999999999999998E-6</v>
      </c>
      <c r="G94" s="6" t="s">
        <v>2</v>
      </c>
      <c r="H94" s="2">
        <v>2.5000100000000002E-4</v>
      </c>
      <c r="I94" s="6">
        <f t="shared" si="5"/>
        <v>1.9635111164883051E-7</v>
      </c>
      <c r="J94" s="6">
        <f t="shared" si="6"/>
        <v>1.9635111164883051E-7</v>
      </c>
      <c r="K94" s="6">
        <f t="shared" si="7"/>
        <v>1</v>
      </c>
      <c r="L94" s="5"/>
      <c r="M94" s="1"/>
    </row>
    <row r="95" spans="1:13">
      <c r="A95" s="6">
        <v>0</v>
      </c>
      <c r="B95" s="2">
        <v>1</v>
      </c>
      <c r="C95" s="2">
        <v>5.0000000000000001E-9</v>
      </c>
      <c r="D95" s="6">
        <v>0</v>
      </c>
      <c r="E95" s="6" t="s">
        <v>2</v>
      </c>
      <c r="F95" s="6">
        <f t="shared" si="4"/>
        <v>2.0000000000000002E-5</v>
      </c>
      <c r="G95" s="6" t="s">
        <v>2</v>
      </c>
      <c r="H95" s="2">
        <v>2.5000499999999998E-4</v>
      </c>
      <c r="I95" s="6">
        <f t="shared" si="5"/>
        <v>1.9635739490953584E-7</v>
      </c>
      <c r="J95" s="6">
        <f t="shared" si="6"/>
        <v>1.9635739490953592E-7</v>
      </c>
      <c r="K95" s="6">
        <f t="shared" si="7"/>
        <v>0.99999999999999956</v>
      </c>
      <c r="L95" s="5"/>
      <c r="M95" s="1"/>
    </row>
    <row r="96" spans="1:13">
      <c r="A96" s="6">
        <v>0</v>
      </c>
      <c r="B96" s="2">
        <v>1</v>
      </c>
      <c r="C96" s="2">
        <v>1E-8</v>
      </c>
      <c r="D96" s="6">
        <v>0</v>
      </c>
      <c r="E96" s="6" t="s">
        <v>2</v>
      </c>
      <c r="F96" s="6">
        <f t="shared" si="4"/>
        <v>4.0000000000000003E-5</v>
      </c>
      <c r="G96" s="6" t="s">
        <v>2</v>
      </c>
      <c r="H96" s="2">
        <v>2.5001E-4</v>
      </c>
      <c r="I96" s="6">
        <f t="shared" si="5"/>
        <v>1.9636524912678927E-7</v>
      </c>
      <c r="J96" s="6">
        <f t="shared" si="6"/>
        <v>1.9636524912678927E-7</v>
      </c>
      <c r="K96" s="6">
        <f t="shared" si="7"/>
        <v>1</v>
      </c>
      <c r="L96" s="5"/>
      <c r="M96" s="1"/>
    </row>
    <row r="97" spans="1:13">
      <c r="A97" s="6">
        <v>0</v>
      </c>
      <c r="B97" s="2">
        <v>1</v>
      </c>
      <c r="C97" s="2">
        <v>4.9999999999999998E-8</v>
      </c>
      <c r="D97" s="6">
        <v>0</v>
      </c>
      <c r="E97" s="6" t="s">
        <v>2</v>
      </c>
      <c r="F97" s="6">
        <f t="shared" si="4"/>
        <v>1.9999999999999998E-4</v>
      </c>
      <c r="G97" s="6" t="s">
        <v>2</v>
      </c>
      <c r="H97" s="2">
        <v>2.5004999999999998E-4</v>
      </c>
      <c r="I97" s="6">
        <f t="shared" si="5"/>
        <v>1.9642808851968342E-7</v>
      </c>
      <c r="J97" s="6">
        <f t="shared" si="6"/>
        <v>1.9642808851968342E-7</v>
      </c>
      <c r="K97" s="6">
        <f t="shared" si="7"/>
        <v>1</v>
      </c>
      <c r="L97" s="5"/>
      <c r="M97" s="1"/>
    </row>
    <row r="98" spans="1:13">
      <c r="A98" s="6">
        <v>0</v>
      </c>
      <c r="B98" s="2">
        <v>1</v>
      </c>
      <c r="C98" s="2">
        <v>9.9999999999999995E-8</v>
      </c>
      <c r="D98" s="6">
        <v>0</v>
      </c>
      <c r="E98" s="6" t="s">
        <v>2</v>
      </c>
      <c r="F98" s="6">
        <f t="shared" si="4"/>
        <v>3.9999999999999996E-4</v>
      </c>
      <c r="G98" s="6" t="s">
        <v>2</v>
      </c>
      <c r="H98" s="2">
        <v>2.5010000000000001E-4</v>
      </c>
      <c r="I98" s="6">
        <f t="shared" si="5"/>
        <v>1.9650665189796809E-7</v>
      </c>
      <c r="J98" s="6">
        <f t="shared" si="6"/>
        <v>1.9650665189796809E-7</v>
      </c>
      <c r="K98" s="6">
        <f t="shared" si="7"/>
        <v>1</v>
      </c>
      <c r="L98" s="5"/>
      <c r="M98" s="1"/>
    </row>
    <row r="99" spans="1:13">
      <c r="A99" s="6">
        <v>0</v>
      </c>
      <c r="B99" s="2">
        <v>1</v>
      </c>
      <c r="C99" s="2">
        <v>4.9999999999999998E-7</v>
      </c>
      <c r="D99" s="6">
        <v>0</v>
      </c>
      <c r="E99" s="6" t="s">
        <v>2</v>
      </c>
      <c r="F99" s="6">
        <f t="shared" si="4"/>
        <v>2E-3</v>
      </c>
      <c r="G99" s="6" t="s">
        <v>2</v>
      </c>
      <c r="H99" s="2">
        <v>2.5050000000000002E-4</v>
      </c>
      <c r="I99" s="6">
        <f t="shared" si="5"/>
        <v>1.9713572441092295E-7</v>
      </c>
      <c r="J99" s="6">
        <f t="shared" si="6"/>
        <v>1.9713572441092295E-7</v>
      </c>
      <c r="K99" s="6">
        <f t="shared" si="7"/>
        <v>1</v>
      </c>
      <c r="L99" s="5"/>
      <c r="M99" s="1"/>
    </row>
    <row r="100" spans="1:13">
      <c r="A100" s="6">
        <v>0</v>
      </c>
      <c r="B100" s="2">
        <v>1</v>
      </c>
      <c r="C100" s="2">
        <v>9.9999999999999995E-7</v>
      </c>
      <c r="D100" s="6">
        <v>0</v>
      </c>
      <c r="E100" s="6" t="s">
        <v>2</v>
      </c>
      <c r="F100" s="6">
        <f t="shared" si="4"/>
        <v>4.0000000000000001E-3</v>
      </c>
      <c r="G100" s="6" t="s">
        <v>2</v>
      </c>
      <c r="H100" s="2">
        <v>2.5099999999999998E-4</v>
      </c>
      <c r="I100" s="6">
        <f t="shared" si="5"/>
        <v>1.9792347876881049E-7</v>
      </c>
      <c r="J100" s="6">
        <f t="shared" si="6"/>
        <v>1.979234787688106E-7</v>
      </c>
      <c r="K100" s="6">
        <f t="shared" si="7"/>
        <v>0.99999999999999944</v>
      </c>
      <c r="L100" s="5"/>
      <c r="M100" s="1"/>
    </row>
    <row r="101" spans="1:13">
      <c r="A101" s="6">
        <v>0</v>
      </c>
      <c r="B101" s="2">
        <v>1</v>
      </c>
      <c r="C101" s="2">
        <v>5.0000000000000004E-6</v>
      </c>
      <c r="D101" s="6">
        <v>0</v>
      </c>
      <c r="E101" s="6" t="s">
        <v>2</v>
      </c>
      <c r="F101" s="6">
        <f t="shared" si="4"/>
        <v>0.02</v>
      </c>
      <c r="G101" s="6" t="s">
        <v>2</v>
      </c>
      <c r="H101" s="2">
        <v>2.5500000000000002E-4</v>
      </c>
      <c r="I101" s="6">
        <f t="shared" si="5"/>
        <v>2.0428206229967635E-7</v>
      </c>
      <c r="J101" s="6">
        <f t="shared" si="6"/>
        <v>2.0428206229967635E-7</v>
      </c>
      <c r="K101" s="6">
        <f t="shared" si="7"/>
        <v>1</v>
      </c>
      <c r="L101" s="5"/>
      <c r="M101" s="1"/>
    </row>
    <row r="102" spans="1:13">
      <c r="A102" s="6">
        <v>0</v>
      </c>
      <c r="B102" s="2">
        <v>1</v>
      </c>
      <c r="C102" s="2">
        <v>1.0000000000000001E-5</v>
      </c>
      <c r="D102" s="6">
        <v>0</v>
      </c>
      <c r="E102" s="6" t="s">
        <v>2</v>
      </c>
      <c r="F102" s="6">
        <f t="shared" si="4"/>
        <v>0.04</v>
      </c>
      <c r="G102" s="6" t="s">
        <v>2</v>
      </c>
      <c r="H102" s="2">
        <v>2.5999999999999998E-4</v>
      </c>
      <c r="I102" s="6">
        <f t="shared" si="5"/>
        <v>2.1237166338266996E-7</v>
      </c>
      <c r="J102" s="6">
        <f t="shared" si="6"/>
        <v>2.1237166338267004E-7</v>
      </c>
      <c r="K102" s="6">
        <f t="shared" si="7"/>
        <v>0.99999999999999967</v>
      </c>
      <c r="L102" s="5"/>
      <c r="M102" s="1"/>
    </row>
    <row r="103" spans="1:13">
      <c r="A103" s="6">
        <v>0</v>
      </c>
      <c r="B103" s="2">
        <v>1</v>
      </c>
      <c r="C103" s="2">
        <v>1E-4</v>
      </c>
      <c r="D103" s="6">
        <v>0</v>
      </c>
      <c r="E103" s="6" t="s">
        <v>2</v>
      </c>
      <c r="F103" s="6">
        <f t="shared" si="4"/>
        <v>0.4</v>
      </c>
      <c r="G103" s="6" t="s">
        <v>2</v>
      </c>
      <c r="H103" s="2">
        <v>3.5E-4</v>
      </c>
      <c r="I103" s="6">
        <f t="shared" si="5"/>
        <v>3.8484510006474966E-7</v>
      </c>
      <c r="J103" s="6">
        <f t="shared" si="6"/>
        <v>3.8484510006474966E-7</v>
      </c>
      <c r="K103" s="6">
        <f t="shared" si="7"/>
        <v>1</v>
      </c>
      <c r="L103" s="5"/>
      <c r="M103" s="1"/>
    </row>
  </sheetData>
  <mergeCells count="1">
    <mergeCell ref="I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1"/>
  <sheetViews>
    <sheetView workbookViewId="0">
      <pane ySplit="3" topLeftCell="A4" activePane="bottomLeft" state="frozen"/>
      <selection pane="bottomLeft" activeCell="A3" sqref="A3"/>
    </sheetView>
  </sheetViews>
  <sheetFormatPr defaultRowHeight="15"/>
  <cols>
    <col min="1" max="11" width="10.7109375" customWidth="1"/>
  </cols>
  <sheetData>
    <row r="1" spans="1:16">
      <c r="A1" s="26" t="s">
        <v>22</v>
      </c>
      <c r="B1" s="21"/>
      <c r="C1" s="21"/>
      <c r="D1" s="21"/>
      <c r="E1" s="21"/>
      <c r="F1" s="21"/>
      <c r="G1" s="21"/>
      <c r="H1" s="21"/>
      <c r="I1" s="144"/>
      <c r="J1" s="144"/>
      <c r="K1" s="144"/>
      <c r="L1" s="14"/>
      <c r="M1" s="36"/>
    </row>
    <row r="2" spans="1:16">
      <c r="A2" s="26" t="s">
        <v>115</v>
      </c>
      <c r="B2" s="21"/>
      <c r="C2" s="21"/>
      <c r="D2" s="21"/>
      <c r="E2" s="21"/>
      <c r="F2" s="21"/>
      <c r="G2" s="21"/>
      <c r="H2" s="21"/>
      <c r="I2" s="93"/>
      <c r="J2" s="93"/>
      <c r="K2" s="93"/>
      <c r="L2" s="14"/>
      <c r="M2" s="36"/>
    </row>
    <row r="3" spans="1:16" ht="18">
      <c r="A3" s="69" t="s">
        <v>89</v>
      </c>
      <c r="B3" s="69" t="s">
        <v>91</v>
      </c>
      <c r="C3" s="69" t="s">
        <v>83</v>
      </c>
      <c r="D3" s="69" t="s">
        <v>0</v>
      </c>
      <c r="E3" s="69" t="s">
        <v>92</v>
      </c>
      <c r="F3" s="69" t="s">
        <v>93</v>
      </c>
      <c r="G3" s="70" t="s">
        <v>94</v>
      </c>
      <c r="H3" s="69" t="s">
        <v>80</v>
      </c>
      <c r="I3" s="69" t="s">
        <v>60</v>
      </c>
      <c r="J3" s="69" t="s">
        <v>61</v>
      </c>
      <c r="K3" s="71" t="s">
        <v>95</v>
      </c>
      <c r="L3" s="11"/>
      <c r="M3" s="12"/>
      <c r="N3" s="12"/>
      <c r="O3" s="12"/>
      <c r="P3" s="13"/>
    </row>
    <row r="4" spans="1:16">
      <c r="A4" s="23">
        <v>1.0000000000000001E-5</v>
      </c>
      <c r="B4" s="23">
        <v>1.0000000000000001E-9</v>
      </c>
      <c r="C4" s="23">
        <v>0</v>
      </c>
      <c r="D4" s="23">
        <v>0</v>
      </c>
      <c r="E4" s="23" t="s">
        <v>1</v>
      </c>
      <c r="F4" s="23">
        <f t="shared" ref="F4:F13" si="0">C4/0.00025</f>
        <v>0</v>
      </c>
      <c r="G4" s="23">
        <f t="shared" ref="G4:G13" si="1">B4/A4</f>
        <v>1E-4</v>
      </c>
      <c r="H4" s="23">
        <v>2.6363044024306999E-6</v>
      </c>
      <c r="I4" s="23">
        <f t="shared" ref="I4:I13" si="2">(A4+B4)*PI()*H4^2</f>
        <v>2.1836569374890104E-16</v>
      </c>
      <c r="J4" s="23">
        <f>(B4+A4)*PI()*(0.00025+C4)^2</f>
        <v>1.9636917580344702E-12</v>
      </c>
      <c r="K4" s="23">
        <f>I4/J4</f>
        <v>1.1120161443640785E-4</v>
      </c>
      <c r="L4" s="5"/>
      <c r="M4" s="5"/>
      <c r="N4" s="5"/>
      <c r="O4" s="5"/>
      <c r="P4" s="5"/>
    </row>
    <row r="5" spans="1:16">
      <c r="A5" s="23">
        <v>1.0000000000000001E-5</v>
      </c>
      <c r="B5" s="23">
        <v>1E-8</v>
      </c>
      <c r="C5" s="23">
        <v>0</v>
      </c>
      <c r="D5" s="23">
        <v>0</v>
      </c>
      <c r="E5" s="23" t="s">
        <v>1</v>
      </c>
      <c r="F5" s="23">
        <f t="shared" si="0"/>
        <v>0</v>
      </c>
      <c r="G5" s="23">
        <f t="shared" si="1"/>
        <v>1E-3</v>
      </c>
      <c r="H5" s="23">
        <v>8.3367723922935293E-6</v>
      </c>
      <c r="I5" s="23">
        <f t="shared" si="2"/>
        <v>2.1856460862374327E-15</v>
      </c>
      <c r="J5" s="23">
        <f t="shared" ref="J5:J13" si="3">(B5+A5)*PI()*(0.00025+C5)^2</f>
        <v>1.9654589039021144E-12</v>
      </c>
      <c r="K5" s="23">
        <f t="shared" ref="K5:K13" si="4">I5/J5</f>
        <v>1.1120283827345211E-3</v>
      </c>
      <c r="L5" s="5"/>
      <c r="M5" s="5"/>
      <c r="N5" s="5"/>
      <c r="O5" s="5"/>
      <c r="P5" s="5"/>
    </row>
    <row r="6" spans="1:16">
      <c r="A6" s="23">
        <v>1.0000000000000001E-5</v>
      </c>
      <c r="B6" s="23">
        <v>9.9999999999999995E-8</v>
      </c>
      <c r="C6" s="23">
        <v>0</v>
      </c>
      <c r="D6" s="23">
        <v>0</v>
      </c>
      <c r="E6" s="23" t="s">
        <v>1</v>
      </c>
      <c r="F6" s="23">
        <f t="shared" si="0"/>
        <v>0</v>
      </c>
      <c r="G6" s="23">
        <f t="shared" si="1"/>
        <v>9.9999999999999985E-3</v>
      </c>
      <c r="H6" s="23">
        <v>2.62061949360569E-5</v>
      </c>
      <c r="I6" s="23">
        <f t="shared" si="2"/>
        <v>2.1791101365804907E-14</v>
      </c>
      <c r="J6" s="23">
        <f t="shared" si="3"/>
        <v>1.9831303625785572E-12</v>
      </c>
      <c r="K6" s="23">
        <f t="shared" si="4"/>
        <v>1.0988234448425829E-2</v>
      </c>
      <c r="L6" s="5"/>
      <c r="M6" s="5"/>
      <c r="N6" s="5"/>
      <c r="O6" s="5"/>
      <c r="P6" s="5"/>
    </row>
    <row r="7" spans="1:16">
      <c r="A7" s="23">
        <v>1.0000000000000001E-5</v>
      </c>
      <c r="B7" s="23">
        <v>9.9999999999999995E-7</v>
      </c>
      <c r="C7" s="23">
        <v>0</v>
      </c>
      <c r="D7" s="23">
        <v>0</v>
      </c>
      <c r="E7" s="23" t="s">
        <v>1</v>
      </c>
      <c r="F7" s="23">
        <f t="shared" si="0"/>
        <v>0</v>
      </c>
      <c r="G7" s="23">
        <f t="shared" si="1"/>
        <v>9.9999999999999992E-2</v>
      </c>
      <c r="H7" s="23">
        <v>7.9051324472993503E-5</v>
      </c>
      <c r="I7" s="23">
        <f t="shared" si="2"/>
        <v>2.1595380443380019E-13</v>
      </c>
      <c r="J7" s="23">
        <f t="shared" si="3"/>
        <v>2.159844949342983E-12</v>
      </c>
      <c r="K7" s="23">
        <f t="shared" si="4"/>
        <v>9.9985790414952036E-2</v>
      </c>
      <c r="L7" s="5"/>
      <c r="M7" s="5"/>
      <c r="N7" s="5"/>
      <c r="O7" s="5"/>
      <c r="P7" s="5"/>
    </row>
    <row r="8" spans="1:16">
      <c r="A8" s="23">
        <v>1.0000000000000001E-5</v>
      </c>
      <c r="B8" s="23">
        <v>1.0000000000000001E-5</v>
      </c>
      <c r="C8" s="23">
        <v>0</v>
      </c>
      <c r="D8" s="23">
        <v>0</v>
      </c>
      <c r="E8" s="23" t="s">
        <v>1</v>
      </c>
      <c r="F8" s="23">
        <f t="shared" si="0"/>
        <v>0</v>
      </c>
      <c r="G8" s="23">
        <f t="shared" si="1"/>
        <v>1</v>
      </c>
      <c r="H8" s="23">
        <v>1.8135943207044699E-4</v>
      </c>
      <c r="I8" s="23">
        <f t="shared" si="2"/>
        <v>2.0666177852813423E-12</v>
      </c>
      <c r="J8" s="23">
        <f t="shared" si="3"/>
        <v>3.926990816987242E-12</v>
      </c>
      <c r="K8" s="23">
        <f t="shared" si="4"/>
        <v>0.5262598976146412</v>
      </c>
      <c r="L8" s="5"/>
      <c r="M8" s="5"/>
      <c r="N8" s="5"/>
      <c r="O8" s="5"/>
      <c r="P8" s="5"/>
    </row>
    <row r="9" spans="1:16">
      <c r="A9" s="23">
        <v>1.0000000000000001E-5</v>
      </c>
      <c r="B9" s="23">
        <v>1E-4</v>
      </c>
      <c r="C9" s="23">
        <v>0</v>
      </c>
      <c r="D9" s="23">
        <v>0</v>
      </c>
      <c r="E9" s="23" t="s">
        <v>1</v>
      </c>
      <c r="F9" s="23">
        <f t="shared" si="0"/>
        <v>0</v>
      </c>
      <c r="G9" s="23">
        <f t="shared" si="1"/>
        <v>10</v>
      </c>
      <c r="H9" s="23">
        <v>2.3945317573986199E-4</v>
      </c>
      <c r="I9" s="23">
        <f t="shared" si="2"/>
        <v>1.981452931458073E-11</v>
      </c>
      <c r="J9" s="23">
        <f t="shared" si="3"/>
        <v>2.1598449493429826E-11</v>
      </c>
      <c r="K9" s="23">
        <f t="shared" si="4"/>
        <v>0.91740517395048393</v>
      </c>
      <c r="L9" s="5"/>
      <c r="M9" s="5"/>
      <c r="N9" s="5"/>
      <c r="O9" s="5"/>
      <c r="P9" s="5"/>
    </row>
    <row r="10" spans="1:16">
      <c r="A10" s="23">
        <v>1.0000000000000001E-5</v>
      </c>
      <c r="B10" s="23">
        <v>1E-3</v>
      </c>
      <c r="C10" s="23">
        <v>0</v>
      </c>
      <c r="D10" s="23">
        <v>0</v>
      </c>
      <c r="E10" s="23" t="s">
        <v>1</v>
      </c>
      <c r="F10" s="23">
        <f t="shared" si="0"/>
        <v>0</v>
      </c>
      <c r="G10" s="23">
        <f t="shared" si="1"/>
        <v>100</v>
      </c>
      <c r="H10" s="23">
        <v>2.4888208800898001E-4</v>
      </c>
      <c r="I10" s="23">
        <f t="shared" si="2"/>
        <v>1.9654342948338058E-10</v>
      </c>
      <c r="J10" s="23">
        <f t="shared" si="3"/>
        <v>1.983130362578557E-10</v>
      </c>
      <c r="K10" s="23">
        <f t="shared" si="4"/>
        <v>0.99107669970735457</v>
      </c>
      <c r="L10" s="5"/>
      <c r="M10" s="5"/>
      <c r="N10" s="5"/>
      <c r="O10" s="5"/>
      <c r="P10" s="5"/>
    </row>
    <row r="11" spans="1:16">
      <c r="A11" s="23">
        <v>1.0000000000000001E-5</v>
      </c>
      <c r="B11" s="23">
        <v>0.01</v>
      </c>
      <c r="C11" s="23">
        <v>0</v>
      </c>
      <c r="D11" s="23">
        <v>0</v>
      </c>
      <c r="E11" s="23" t="s">
        <v>1</v>
      </c>
      <c r="F11" s="23">
        <f t="shared" si="0"/>
        <v>0</v>
      </c>
      <c r="G11" s="23">
        <f t="shared" si="1"/>
        <v>999.99999999999989</v>
      </c>
      <c r="H11" s="23">
        <v>2.4988753018967999E-4</v>
      </c>
      <c r="I11" s="23">
        <f t="shared" si="2"/>
        <v>1.9636908633730502E-9</v>
      </c>
      <c r="J11" s="23">
        <f t="shared" si="3"/>
        <v>1.9654589039021141E-9</v>
      </c>
      <c r="K11" s="23">
        <f t="shared" si="4"/>
        <v>0.99910044390877173</v>
      </c>
      <c r="L11" s="5"/>
      <c r="M11" s="5"/>
      <c r="N11" s="5"/>
      <c r="O11" s="5"/>
      <c r="P11" s="5"/>
    </row>
    <row r="12" spans="1:16">
      <c r="A12" s="23">
        <v>1.0000000000000001E-5</v>
      </c>
      <c r="B12" s="23">
        <v>0.1</v>
      </c>
      <c r="C12" s="23">
        <v>0</v>
      </c>
      <c r="D12" s="23">
        <v>0</v>
      </c>
      <c r="E12" s="23" t="s">
        <v>1</v>
      </c>
      <c r="F12" s="23">
        <f t="shared" si="0"/>
        <v>0</v>
      </c>
      <c r="G12" s="23">
        <f t="shared" si="1"/>
        <v>10000</v>
      </c>
      <c r="H12" s="23">
        <v>2.4998874618243499E-4</v>
      </c>
      <c r="I12" s="23">
        <f t="shared" si="2"/>
        <v>1.9635149697832545E-8</v>
      </c>
      <c r="J12" s="23">
        <f t="shared" si="3"/>
        <v>1.9636917580344699E-8</v>
      </c>
      <c r="K12" s="23">
        <f t="shared" si="4"/>
        <v>0.99990997148585459</v>
      </c>
      <c r="L12" s="5"/>
      <c r="M12" s="5"/>
      <c r="N12" s="5"/>
      <c r="O12" s="5"/>
      <c r="P12" s="5"/>
    </row>
    <row r="13" spans="1:16">
      <c r="A13" s="23">
        <v>1.0000000000000001E-5</v>
      </c>
      <c r="B13" s="23">
        <v>1</v>
      </c>
      <c r="C13" s="23">
        <v>0</v>
      </c>
      <c r="D13" s="23">
        <v>0</v>
      </c>
      <c r="E13" s="23" t="s">
        <v>1</v>
      </c>
      <c r="F13" s="23">
        <f t="shared" si="0"/>
        <v>0</v>
      </c>
      <c r="G13" s="23">
        <f t="shared" si="1"/>
        <v>99999.999999999985</v>
      </c>
      <c r="H13" s="23">
        <v>2.4999887454982901E-4</v>
      </c>
      <c r="I13" s="23">
        <f t="shared" si="2"/>
        <v>1.9634973647807678E-7</v>
      </c>
      <c r="J13" s="23">
        <f t="shared" si="3"/>
        <v>1.9635150434477058E-7</v>
      </c>
      <c r="K13" s="23">
        <f t="shared" si="4"/>
        <v>0.99999099641889833</v>
      </c>
      <c r="L13" s="5"/>
      <c r="M13" s="5"/>
      <c r="N13" s="5"/>
      <c r="O13" s="5"/>
      <c r="P13" s="5"/>
    </row>
    <row r="14" spans="1:16">
      <c r="A14" s="5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>
      <c r="A15" s="5"/>
      <c r="B15" s="5"/>
      <c r="C15" s="5"/>
      <c r="D15" s="5"/>
      <c r="E15" s="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>
      <c r="A16" s="5"/>
      <c r="B16" s="5"/>
      <c r="C16" s="5"/>
      <c r="D16" s="5"/>
      <c r="E16" s="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>
      <c r="A17" s="5"/>
      <c r="B17" s="5"/>
      <c r="C17" s="5"/>
      <c r="D17" s="5"/>
      <c r="E17" s="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>
      <c r="I18" s="145"/>
      <c r="J18" s="145"/>
      <c r="K18" s="145"/>
      <c r="L18" s="145"/>
    </row>
    <row r="19" spans="1:16">
      <c r="A19" s="5"/>
      <c r="B19" s="5"/>
      <c r="C19" s="5"/>
      <c r="D19" s="5"/>
      <c r="E19" s="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>
      <c r="A20" s="5"/>
      <c r="B20" s="5"/>
      <c r="C20" s="5"/>
      <c r="D20" s="5"/>
      <c r="E20" s="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>
      <c r="A21" s="5"/>
      <c r="B21" s="5"/>
      <c r="C21" s="5"/>
      <c r="D21" s="5"/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>
      <c r="A22" s="5"/>
      <c r="B22" s="5"/>
      <c r="C22" s="5"/>
      <c r="D22" s="5"/>
      <c r="E22" s="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>
      <c r="A23" s="5"/>
      <c r="B23" s="5"/>
      <c r="C23" s="5"/>
      <c r="D23" s="5"/>
      <c r="E23" s="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>
      <c r="A24" s="5"/>
      <c r="B24" s="5"/>
      <c r="C24" s="5"/>
      <c r="D24" s="5"/>
      <c r="E24" s="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>
      <c r="A25" s="5"/>
      <c r="B25" s="5"/>
      <c r="C25" s="5"/>
      <c r="D25" s="5"/>
      <c r="E25" s="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>
      <c r="A26" s="5"/>
      <c r="B26" s="5"/>
      <c r="C26" s="5"/>
      <c r="D26" s="5"/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>
      <c r="A27" s="5"/>
      <c r="B27" s="5"/>
      <c r="C27" s="5"/>
      <c r="D27" s="5"/>
      <c r="E27" s="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>
      <c r="A28" s="5"/>
      <c r="B28" s="5"/>
      <c r="C28" s="5"/>
      <c r="D28" s="5"/>
      <c r="E28" s="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>
      <c r="A29" s="5"/>
      <c r="B29" s="5"/>
      <c r="C29" s="5"/>
      <c r="D29" s="5"/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>
      <c r="A30" s="5"/>
      <c r="B30" s="5"/>
      <c r="C30" s="5"/>
      <c r="D30" s="5"/>
      <c r="E30" s="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>
      <c r="A31" s="5"/>
      <c r="B31" s="5"/>
      <c r="C31" s="5"/>
      <c r="D31" s="5"/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>
      <c r="A32" s="5"/>
      <c r="B32" s="5"/>
      <c r="C32" s="5"/>
      <c r="D32" s="5"/>
      <c r="E32" s="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>
      <c r="A33" s="5"/>
      <c r="B33" s="5"/>
      <c r="C33" s="5"/>
      <c r="D33" s="5"/>
      <c r="E33" s="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>
      <c r="A34" s="5"/>
      <c r="B34" s="5"/>
      <c r="C34" s="5"/>
      <c r="D34" s="5"/>
      <c r="E34" s="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>
      <c r="A35" s="5"/>
      <c r="B35" s="5"/>
      <c r="C35" s="5"/>
      <c r="D35" s="5"/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>
      <c r="A36" s="5"/>
      <c r="B36" s="5"/>
      <c r="C36" s="5"/>
      <c r="D36" s="5"/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>
      <c r="A37" s="5"/>
      <c r="B37" s="5"/>
      <c r="C37" s="5"/>
      <c r="D37" s="5"/>
      <c r="E37" s="6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>
      <c r="A38" s="5"/>
      <c r="B38" s="5"/>
      <c r="C38" s="5"/>
      <c r="D38" s="5"/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>
      <c r="A39" s="5"/>
      <c r="B39" s="5"/>
      <c r="C39" s="5"/>
      <c r="D39" s="5"/>
      <c r="E39" s="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>
      <c r="A40" s="5"/>
      <c r="B40" s="5"/>
      <c r="C40" s="5"/>
      <c r="D40" s="5"/>
      <c r="E40" s="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>
      <c r="A41" s="5"/>
      <c r="B41" s="5"/>
      <c r="C41" s="5"/>
      <c r="D41" s="5"/>
      <c r="E41" s="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>
      <c r="A42" s="5"/>
      <c r="B42" s="5"/>
      <c r="C42" s="5"/>
      <c r="D42" s="5"/>
      <c r="E42" s="6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>
      <c r="A43" s="5"/>
      <c r="B43" s="5"/>
      <c r="C43" s="5"/>
      <c r="D43" s="5"/>
      <c r="E43" s="6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>
      <c r="A44" s="5"/>
      <c r="B44" s="5"/>
      <c r="C44" s="5"/>
      <c r="D44" s="5"/>
      <c r="E44" s="6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>
      <c r="A45" s="5"/>
      <c r="B45" s="5"/>
      <c r="C45" s="5"/>
      <c r="D45" s="5"/>
      <c r="E45" s="6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>
      <c r="A46" s="5"/>
      <c r="B46" s="5"/>
      <c r="C46" s="5"/>
      <c r="D46" s="5"/>
      <c r="E46" s="6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>
      <c r="A47" s="5"/>
      <c r="B47" s="5"/>
      <c r="C47" s="5"/>
      <c r="D47" s="5"/>
      <c r="E47" s="6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>
      <c r="A48" s="5"/>
      <c r="B48" s="5"/>
      <c r="C48" s="5"/>
      <c r="D48" s="5"/>
      <c r="E48" s="6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5"/>
      <c r="B49" s="5"/>
      <c r="C49" s="5"/>
      <c r="D49" s="5"/>
      <c r="E49" s="6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5"/>
      <c r="B50" s="5"/>
      <c r="C50" s="5"/>
      <c r="D50" s="5"/>
      <c r="E50" s="6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>
      <c r="A51" s="5"/>
      <c r="B51" s="5"/>
      <c r="C51" s="5"/>
      <c r="D51" s="5"/>
      <c r="E51" s="6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>
      <c r="A52" s="5"/>
      <c r="B52" s="5"/>
      <c r="C52" s="5"/>
      <c r="D52" s="5"/>
      <c r="E52" s="6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>
      <c r="A53" s="5"/>
      <c r="B53" s="5"/>
      <c r="C53" s="5"/>
      <c r="D53" s="5"/>
      <c r="E53" s="6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>
      <c r="A54" s="5"/>
      <c r="B54" s="5"/>
      <c r="C54" s="5"/>
      <c r="D54" s="5"/>
      <c r="E54" s="6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>
      <c r="A55" s="5"/>
      <c r="B55" s="5"/>
      <c r="C55" s="5"/>
      <c r="D55" s="5"/>
      <c r="E55" s="6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>
      <c r="A56" s="5"/>
      <c r="B56" s="5"/>
      <c r="C56" s="5"/>
      <c r="D56" s="5"/>
      <c r="E56" s="6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>
      <c r="A57" s="5"/>
      <c r="B57" s="5"/>
      <c r="C57" s="5"/>
      <c r="D57" s="5"/>
      <c r="E57" s="6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>
      <c r="A58" s="5"/>
      <c r="B58" s="5"/>
      <c r="C58" s="5"/>
      <c r="D58" s="5"/>
      <c r="E58" s="6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>
      <c r="A59" s="5"/>
      <c r="B59" s="5"/>
      <c r="C59" s="5"/>
      <c r="D59" s="5"/>
      <c r="E59" s="6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>
      <c r="A60" s="5"/>
      <c r="B60" s="5"/>
      <c r="C60" s="5"/>
      <c r="D60" s="5"/>
      <c r="E60" s="6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>
      <c r="A61" s="5"/>
      <c r="B61" s="5"/>
      <c r="C61" s="5"/>
      <c r="D61" s="5"/>
      <c r="E61" s="6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>
      <c r="A62" s="5"/>
      <c r="B62" s="5"/>
      <c r="C62" s="5"/>
      <c r="D62" s="5"/>
      <c r="E62" s="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>
      <c r="A63" s="5"/>
      <c r="B63" s="5"/>
      <c r="C63" s="5"/>
      <c r="D63" s="5"/>
      <c r="E63" s="6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>
      <c r="A64" s="5"/>
      <c r="B64" s="5"/>
      <c r="C64" s="5"/>
      <c r="D64" s="5"/>
      <c r="E64" s="6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>
      <c r="A65" s="5"/>
      <c r="B65" s="5"/>
      <c r="C65" s="5"/>
      <c r="D65" s="5"/>
      <c r="E65" s="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>
      <c r="A66" s="5"/>
      <c r="B66" s="5"/>
      <c r="C66" s="5"/>
      <c r="D66" s="5"/>
      <c r="E66" s="6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>
      <c r="A67" s="5"/>
      <c r="B67" s="5"/>
      <c r="C67" s="5"/>
      <c r="D67" s="5"/>
      <c r="E67" s="6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>
      <c r="A68" s="5"/>
      <c r="B68" s="5"/>
      <c r="C68" s="5"/>
      <c r="D68" s="5"/>
      <c r="E68" s="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>
      <c r="A69" s="5"/>
      <c r="B69" s="5"/>
      <c r="C69" s="5"/>
      <c r="D69" s="5"/>
      <c r="E69" s="6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>
      <c r="A70" s="5"/>
      <c r="B70" s="5"/>
      <c r="C70" s="5"/>
      <c r="D70" s="5"/>
      <c r="E70" s="6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>
      <c r="A71" s="5"/>
      <c r="B71" s="5"/>
      <c r="C71" s="5"/>
      <c r="D71" s="5"/>
      <c r="E71" s="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>
      <c r="A72" s="5"/>
      <c r="B72" s="5"/>
      <c r="C72" s="5"/>
      <c r="D72" s="5"/>
      <c r="E72" s="6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>
      <c r="A73" s="5"/>
      <c r="B73" s="5"/>
      <c r="C73" s="5"/>
      <c r="D73" s="5"/>
      <c r="E73" s="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>
      <c r="A74" s="5"/>
      <c r="B74" s="5"/>
      <c r="C74" s="5"/>
      <c r="D74" s="5"/>
      <c r="E74" s="6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>
      <c r="A75" s="5"/>
      <c r="B75" s="5"/>
      <c r="C75" s="5"/>
      <c r="D75" s="5"/>
      <c r="E75" s="6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>
      <c r="A76" s="5"/>
      <c r="B76" s="5"/>
      <c r="C76" s="5"/>
      <c r="D76" s="5"/>
      <c r="E76" s="6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>
      <c r="A77" s="5"/>
      <c r="B77" s="5"/>
      <c r="C77" s="5"/>
      <c r="D77" s="5"/>
      <c r="E77" s="6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>
      <c r="A78" s="5"/>
      <c r="B78" s="5"/>
      <c r="C78" s="5"/>
      <c r="D78" s="5"/>
      <c r="E78" s="6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>
      <c r="A79" s="5"/>
      <c r="B79" s="5"/>
      <c r="C79" s="5"/>
      <c r="D79" s="5"/>
      <c r="E79" s="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>
      <c r="A80" s="5"/>
      <c r="B80" s="5"/>
      <c r="C80" s="5"/>
      <c r="D80" s="5"/>
      <c r="E80" s="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>
      <c r="A81" s="5"/>
      <c r="B81" s="5"/>
      <c r="C81" s="5"/>
      <c r="D81" s="5"/>
      <c r="E81" s="6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>
      <c r="A82" s="5"/>
      <c r="B82" s="5"/>
      <c r="C82" s="5"/>
      <c r="D82" s="5"/>
      <c r="E82" s="6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>
      <c r="A83" s="5"/>
      <c r="B83" s="5"/>
      <c r="C83" s="5"/>
      <c r="D83" s="5"/>
      <c r="E83" s="6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>
      <c r="A84" s="5"/>
      <c r="B84" s="5"/>
      <c r="C84" s="5"/>
      <c r="D84" s="5"/>
      <c r="E84" s="6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>
      <c r="A85" s="5"/>
      <c r="B85" s="5"/>
      <c r="C85" s="5"/>
      <c r="D85" s="5"/>
      <c r="E85" s="6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>
      <c r="A86" s="5"/>
      <c r="B86" s="5"/>
      <c r="C86" s="5"/>
      <c r="D86" s="5"/>
      <c r="E86" s="6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>
      <c r="A87" s="5"/>
      <c r="B87" s="5"/>
      <c r="C87" s="5"/>
      <c r="D87" s="5"/>
      <c r="E87" s="6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>
      <c r="A88" s="5"/>
      <c r="B88" s="5"/>
      <c r="C88" s="5"/>
      <c r="D88" s="5"/>
      <c r="E88" s="6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>
      <c r="A89" s="5"/>
      <c r="B89" s="5"/>
      <c r="C89" s="5"/>
      <c r="D89" s="5"/>
      <c r="E89" s="6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>
      <c r="A90" s="5"/>
      <c r="B90" s="5"/>
      <c r="C90" s="5"/>
      <c r="D90" s="5"/>
      <c r="E90" s="6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>
      <c r="A91" s="5"/>
      <c r="B91" s="5"/>
      <c r="C91" s="5"/>
      <c r="D91" s="5"/>
      <c r="E91" s="6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>
      <c r="A92" s="5"/>
      <c r="B92" s="5"/>
      <c r="C92" s="5"/>
      <c r="D92" s="5"/>
      <c r="E92" s="6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>
      <c r="A93" s="5"/>
      <c r="B93" s="5"/>
      <c r="C93" s="5"/>
      <c r="D93" s="5"/>
      <c r="E93" s="6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>
      <c r="A94" s="5"/>
      <c r="B94" s="5"/>
      <c r="C94" s="5"/>
      <c r="D94" s="5"/>
      <c r="E94" s="6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>
      <c r="A95" s="5"/>
      <c r="B95" s="5"/>
      <c r="C95" s="5"/>
      <c r="D95" s="5"/>
      <c r="E95" s="6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A96" s="5"/>
      <c r="B96" s="5"/>
      <c r="C96" s="5"/>
      <c r="D96" s="5"/>
      <c r="E96" s="6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>
      <c r="A97" s="5"/>
      <c r="B97" s="5"/>
      <c r="C97" s="5"/>
      <c r="D97" s="5"/>
      <c r="E97" s="6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>
      <c r="A98" s="5"/>
      <c r="B98" s="5"/>
      <c r="C98" s="5"/>
      <c r="D98" s="5"/>
      <c r="E98" s="6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>
      <c r="A99" s="5"/>
      <c r="B99" s="5"/>
      <c r="C99" s="5"/>
      <c r="D99" s="5"/>
      <c r="E99" s="6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>
      <c r="A100" s="5"/>
      <c r="B100" s="5"/>
      <c r="C100" s="5"/>
      <c r="D100" s="5"/>
      <c r="E100" s="6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>
      <c r="A101" s="5"/>
      <c r="B101" s="5"/>
      <c r="C101" s="5"/>
      <c r="D101" s="5"/>
      <c r="E101" s="6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</sheetData>
  <sortState ref="A3:P101">
    <sortCondition ref="C3:C101"/>
  </sortState>
  <mergeCells count="2">
    <mergeCell ref="I18:L18"/>
    <mergeCell ref="I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2"/>
  <sheetViews>
    <sheetView zoomScaleNormal="100" workbookViewId="0">
      <pane ySplit="3" topLeftCell="A4" activePane="bottomLeft" state="frozen"/>
      <selection pane="bottomLeft" activeCell="A3" sqref="A3"/>
    </sheetView>
  </sheetViews>
  <sheetFormatPr defaultRowHeight="15"/>
  <cols>
    <col min="1" max="11" width="10.7109375" style="21" customWidth="1"/>
    <col min="13" max="13" width="12" bestFit="1" customWidth="1"/>
    <col min="17" max="17" width="12" bestFit="1" customWidth="1"/>
  </cols>
  <sheetData>
    <row r="1" spans="1:23">
      <c r="A1" s="26" t="s">
        <v>18</v>
      </c>
      <c r="I1" s="144"/>
      <c r="J1" s="144"/>
      <c r="K1" s="144"/>
      <c r="L1" s="14"/>
      <c r="M1" s="36"/>
    </row>
    <row r="2" spans="1:23">
      <c r="A2" s="26" t="s">
        <v>115</v>
      </c>
      <c r="I2" s="93"/>
      <c r="J2" s="93"/>
      <c r="K2" s="93"/>
      <c r="L2" s="14"/>
      <c r="M2" s="36"/>
    </row>
    <row r="3" spans="1:23" ht="18">
      <c r="A3" s="69" t="s">
        <v>89</v>
      </c>
      <c r="B3" s="69" t="s">
        <v>91</v>
      </c>
      <c r="C3" s="69" t="s">
        <v>83</v>
      </c>
      <c r="D3" s="69" t="s">
        <v>0</v>
      </c>
      <c r="E3" s="69" t="s">
        <v>92</v>
      </c>
      <c r="F3" s="69" t="s">
        <v>93</v>
      </c>
      <c r="G3" s="70" t="s">
        <v>94</v>
      </c>
      <c r="H3" s="69" t="s">
        <v>80</v>
      </c>
      <c r="I3" s="69" t="s">
        <v>60</v>
      </c>
      <c r="J3" s="69" t="s">
        <v>61</v>
      </c>
      <c r="K3" s="71" t="s">
        <v>95</v>
      </c>
      <c r="L3" s="14"/>
      <c r="M3" s="14"/>
    </row>
    <row r="4" spans="1:23">
      <c r="A4" s="22">
        <v>1.0000000000000001E-5</v>
      </c>
      <c r="B4" s="22">
        <v>0</v>
      </c>
      <c r="C4" s="22">
        <v>1E-8</v>
      </c>
      <c r="D4" s="22">
        <v>0</v>
      </c>
      <c r="E4" s="22" t="s">
        <v>1</v>
      </c>
      <c r="F4" s="22">
        <f t="shared" ref="F4:F35" si="0">C4/0.00025</f>
        <v>4.0000000000000003E-5</v>
      </c>
      <c r="G4" s="22">
        <f>B4/A4</f>
        <v>0</v>
      </c>
      <c r="H4" s="22">
        <v>2.0354369E-8</v>
      </c>
      <c r="I4" s="22">
        <f>(A4+B4)*PI()*H4^2</f>
        <v>1.3015628963184195E-20</v>
      </c>
      <c r="J4" s="22">
        <f>(B4+A4)*PI()*(0.00025+C4)^2</f>
        <v>1.9636524912678932E-12</v>
      </c>
      <c r="K4" s="22">
        <f>I4/J4</f>
        <v>6.6282751255952883E-9</v>
      </c>
      <c r="L4" s="5"/>
      <c r="M4" s="5"/>
      <c r="N4" s="5"/>
      <c r="O4" s="5"/>
      <c r="P4" s="6"/>
      <c r="Q4" s="5"/>
      <c r="R4" s="5"/>
      <c r="S4" s="5"/>
      <c r="T4" s="5"/>
      <c r="U4" s="5"/>
      <c r="V4" s="5"/>
    </row>
    <row r="5" spans="1:23">
      <c r="A5" s="22">
        <v>1.0000000000000001E-5</v>
      </c>
      <c r="B5" s="22">
        <v>0</v>
      </c>
      <c r="C5" s="22">
        <v>4.9999999999999998E-8</v>
      </c>
      <c r="D5" s="22">
        <v>0</v>
      </c>
      <c r="E5" s="22" t="s">
        <v>1</v>
      </c>
      <c r="F5" s="22">
        <f t="shared" si="0"/>
        <v>1.9999999999999998E-4</v>
      </c>
      <c r="G5" s="22">
        <f t="shared" ref="G5:G35" si="1">B5/A5</f>
        <v>0</v>
      </c>
      <c r="H5" s="22">
        <v>6.5608782000000005E-8</v>
      </c>
      <c r="I5" s="22">
        <f t="shared" ref="I5:I35" si="2">(A5+B5)*PI()*H5^2</f>
        <v>1.352302414207179E-19</v>
      </c>
      <c r="J5" s="22">
        <f t="shared" ref="J5:J68" si="3">(B5+A5)*PI()*(0.00025+C5)^2</f>
        <v>1.9642808851968346E-12</v>
      </c>
      <c r="K5" s="22">
        <f t="shared" ref="K5:K68" si="4">I5/J5</f>
        <v>6.8844655792273258E-8</v>
      </c>
      <c r="L5" s="5"/>
      <c r="M5" s="5"/>
      <c r="N5" s="5"/>
      <c r="O5" s="5"/>
      <c r="P5" s="6"/>
      <c r="Q5" s="5"/>
      <c r="R5" s="5"/>
      <c r="S5" s="5"/>
      <c r="T5" s="5"/>
      <c r="U5" s="5"/>
      <c r="V5" s="5"/>
    </row>
    <row r="6" spans="1:23">
      <c r="A6" s="22">
        <v>1.0000000000000001E-5</v>
      </c>
      <c r="B6" s="22">
        <v>0</v>
      </c>
      <c r="C6" s="22">
        <v>9.9999999999999995E-8</v>
      </c>
      <c r="D6" s="22">
        <v>0</v>
      </c>
      <c r="E6" s="22" t="s">
        <v>1</v>
      </c>
      <c r="F6" s="22">
        <f t="shared" si="0"/>
        <v>3.9999999999999996E-4</v>
      </c>
      <c r="G6" s="22">
        <f t="shared" si="1"/>
        <v>0</v>
      </c>
      <c r="H6" s="22">
        <v>1.3086331000000001E-7</v>
      </c>
      <c r="I6" s="22">
        <f t="shared" si="2"/>
        <v>5.3800421059709362E-19</v>
      </c>
      <c r="J6" s="22">
        <f t="shared" si="3"/>
        <v>1.9650665189796812E-12</v>
      </c>
      <c r="K6" s="22">
        <f t="shared" si="4"/>
        <v>2.7378422328239594E-7</v>
      </c>
      <c r="L6" s="5"/>
      <c r="M6" s="5"/>
      <c r="N6" s="5"/>
      <c r="O6" s="5"/>
      <c r="P6" s="6"/>
      <c r="Q6" s="5"/>
      <c r="R6" s="5"/>
      <c r="S6" s="5"/>
      <c r="T6" s="5"/>
      <c r="U6" s="5"/>
      <c r="V6" s="5"/>
    </row>
    <row r="7" spans="1:23">
      <c r="A7" s="22">
        <v>1.0000000000000001E-5</v>
      </c>
      <c r="B7" s="22">
        <v>0</v>
      </c>
      <c r="C7" s="22">
        <v>4.9999999999999998E-7</v>
      </c>
      <c r="D7" s="22">
        <v>0</v>
      </c>
      <c r="E7" s="22" t="s">
        <v>1</v>
      </c>
      <c r="F7" s="22">
        <f t="shared" si="0"/>
        <v>2E-3</v>
      </c>
      <c r="G7" s="22">
        <f t="shared" si="1"/>
        <v>0</v>
      </c>
      <c r="H7" s="22">
        <v>6.4691793000000003E-7</v>
      </c>
      <c r="I7" s="22">
        <f t="shared" si="2"/>
        <v>1.3147653476079702E-17</v>
      </c>
      <c r="J7" s="22">
        <f t="shared" si="3"/>
        <v>1.9713572441092299E-12</v>
      </c>
      <c r="K7" s="22">
        <f t="shared" si="4"/>
        <v>6.6693408895659351E-6</v>
      </c>
      <c r="L7" s="5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>
      <c r="A8" s="22">
        <v>1.0000000000000001E-5</v>
      </c>
      <c r="B8" s="22">
        <v>0</v>
      </c>
      <c r="C8" s="22">
        <v>9.9999999999999995E-7</v>
      </c>
      <c r="D8" s="22">
        <v>0</v>
      </c>
      <c r="E8" s="22" t="s">
        <v>1</v>
      </c>
      <c r="F8" s="22">
        <f t="shared" si="0"/>
        <v>4.0000000000000001E-3</v>
      </c>
      <c r="G8" s="22">
        <f t="shared" si="1"/>
        <v>0</v>
      </c>
      <c r="H8" s="22">
        <v>1.2919064E-6</v>
      </c>
      <c r="I8" s="22">
        <f t="shared" si="2"/>
        <v>5.2433877136862612E-17</v>
      </c>
      <c r="J8" s="22">
        <f t="shared" si="3"/>
        <v>1.9792347876881062E-12</v>
      </c>
      <c r="K8" s="22">
        <f t="shared" si="4"/>
        <v>2.6491994513753109E-5</v>
      </c>
      <c r="L8" s="5"/>
      <c r="M8" s="5"/>
      <c r="N8" s="5"/>
      <c r="O8" s="5"/>
      <c r="P8" s="6"/>
      <c r="Q8" s="5"/>
      <c r="R8" s="5"/>
      <c r="S8" s="5"/>
      <c r="T8" s="5"/>
      <c r="U8" s="5"/>
      <c r="V8" s="5"/>
    </row>
    <row r="9" spans="1:23">
      <c r="A9" s="22">
        <v>1.0000000000000001E-5</v>
      </c>
      <c r="B9" s="22">
        <v>0</v>
      </c>
      <c r="C9" s="22">
        <v>5.0000000000000004E-6</v>
      </c>
      <c r="D9" s="22">
        <v>0</v>
      </c>
      <c r="E9" s="22" t="s">
        <v>1</v>
      </c>
      <c r="F9" s="22">
        <f t="shared" si="0"/>
        <v>0.02</v>
      </c>
      <c r="G9" s="22">
        <f t="shared" si="1"/>
        <v>0</v>
      </c>
      <c r="H9" s="22">
        <v>6.4350040000000003E-6</v>
      </c>
      <c r="I9" s="22">
        <f t="shared" si="2"/>
        <v>1.3009107878008689E-15</v>
      </c>
      <c r="J9" s="22">
        <f t="shared" si="3"/>
        <v>2.0428206229967636E-12</v>
      </c>
      <c r="K9" s="22">
        <f t="shared" si="4"/>
        <v>6.3682086089989994E-4</v>
      </c>
      <c r="L9" s="5"/>
      <c r="N9" s="5"/>
      <c r="O9" s="5"/>
      <c r="P9" s="6"/>
      <c r="Q9" s="5"/>
      <c r="R9" s="5"/>
      <c r="S9" s="5"/>
      <c r="T9" s="5"/>
      <c r="U9" s="5"/>
      <c r="V9" s="5"/>
    </row>
    <row r="10" spans="1:23">
      <c r="A10" s="22">
        <v>1.0000000000000001E-5</v>
      </c>
      <c r="B10" s="22">
        <v>0</v>
      </c>
      <c r="C10" s="22">
        <v>1.0000000000000001E-5</v>
      </c>
      <c r="D10" s="22">
        <v>0</v>
      </c>
      <c r="E10" s="22" t="s">
        <v>1</v>
      </c>
      <c r="F10" s="22">
        <f t="shared" si="0"/>
        <v>0.04</v>
      </c>
      <c r="G10" s="22">
        <f t="shared" si="1"/>
        <v>0</v>
      </c>
      <c r="H10" s="22">
        <v>1.2827615E-5</v>
      </c>
      <c r="I10" s="22">
        <f t="shared" si="2"/>
        <v>5.1694186618261654E-15</v>
      </c>
      <c r="J10" s="22">
        <f t="shared" si="3"/>
        <v>2.1237166338267008E-12</v>
      </c>
      <c r="K10" s="22">
        <f t="shared" si="4"/>
        <v>2.4341376714234462E-3</v>
      </c>
      <c r="L10" s="5"/>
      <c r="M10" s="5"/>
      <c r="N10" s="5"/>
      <c r="O10" s="5"/>
      <c r="P10" s="6"/>
      <c r="Q10" s="5"/>
      <c r="R10" s="5"/>
      <c r="S10" s="5"/>
      <c r="T10" s="5"/>
      <c r="U10" s="5"/>
      <c r="V10" s="5"/>
    </row>
    <row r="11" spans="1:23">
      <c r="A11" s="22">
        <v>1.0000000000000001E-5</v>
      </c>
      <c r="B11" s="22">
        <v>0</v>
      </c>
      <c r="C11" s="22">
        <v>1E-4</v>
      </c>
      <c r="D11" s="22">
        <v>0</v>
      </c>
      <c r="E11" s="22" t="s">
        <v>1</v>
      </c>
      <c r="F11" s="22">
        <f t="shared" si="0"/>
        <v>0.4</v>
      </c>
      <c r="G11" s="22">
        <f t="shared" si="1"/>
        <v>0</v>
      </c>
      <c r="H11" s="22">
        <v>1.2278623E-4</v>
      </c>
      <c r="I11" s="22">
        <f t="shared" si="2"/>
        <v>4.736409056710172E-13</v>
      </c>
      <c r="J11" s="22">
        <f t="shared" si="3"/>
        <v>3.8484510006474966E-12</v>
      </c>
      <c r="K11" s="22">
        <f t="shared" si="4"/>
        <v>0.12307312879684001</v>
      </c>
      <c r="L11" s="5"/>
      <c r="M11" s="5"/>
      <c r="N11" s="5"/>
      <c r="O11" s="5"/>
      <c r="P11" s="6"/>
      <c r="Q11" s="5"/>
      <c r="R11" s="5"/>
      <c r="S11" s="5"/>
      <c r="T11" s="5"/>
      <c r="U11" s="5"/>
      <c r="V11" s="5"/>
    </row>
    <row r="12" spans="1:23">
      <c r="A12" s="24">
        <v>1.0000000000000001E-5</v>
      </c>
      <c r="B12" s="24">
        <v>1.0000000000000001E-9</v>
      </c>
      <c r="C12" s="24">
        <v>0</v>
      </c>
      <c r="D12" s="24">
        <v>0</v>
      </c>
      <c r="E12" s="23" t="s">
        <v>1</v>
      </c>
      <c r="F12" s="23">
        <f t="shared" si="0"/>
        <v>0</v>
      </c>
      <c r="G12" s="23">
        <f t="shared" si="1"/>
        <v>1E-4</v>
      </c>
      <c r="H12" s="23">
        <v>2.6363044024306999E-6</v>
      </c>
      <c r="I12" s="23">
        <f t="shared" si="2"/>
        <v>2.1836569374890104E-16</v>
      </c>
      <c r="J12" s="23">
        <f t="shared" si="3"/>
        <v>1.9636917580344702E-12</v>
      </c>
      <c r="K12" s="23">
        <f t="shared" si="4"/>
        <v>1.1120161443640785E-4</v>
      </c>
      <c r="L12" s="5"/>
      <c r="M12" s="5"/>
      <c r="N12" s="5"/>
      <c r="O12" s="5"/>
      <c r="P12" s="6"/>
      <c r="Q12" s="5"/>
      <c r="R12" s="5"/>
      <c r="S12" s="5"/>
      <c r="T12" s="5"/>
      <c r="U12" s="5"/>
      <c r="V12" s="5"/>
    </row>
    <row r="13" spans="1:23">
      <c r="A13" s="24">
        <v>1.0000000000000001E-5</v>
      </c>
      <c r="B13" s="24">
        <v>1.0000000000000001E-9</v>
      </c>
      <c r="C13" s="24">
        <v>1E-8</v>
      </c>
      <c r="D13" s="24">
        <v>0</v>
      </c>
      <c r="E13" s="23" t="s">
        <v>1</v>
      </c>
      <c r="F13" s="23">
        <f t="shared" si="0"/>
        <v>4.0000000000000003E-5</v>
      </c>
      <c r="G13" s="23">
        <f t="shared" si="1"/>
        <v>1E-4</v>
      </c>
      <c r="H13" s="23">
        <v>2.6364422000000001E-6</v>
      </c>
      <c r="I13" s="23">
        <f t="shared" si="2"/>
        <v>2.1838852195355495E-16</v>
      </c>
      <c r="J13" s="23">
        <f t="shared" si="3"/>
        <v>1.9638488565170197E-12</v>
      </c>
      <c r="K13" s="23">
        <f t="shared" si="4"/>
        <v>1.1120434305768189E-4</v>
      </c>
      <c r="L13" s="5"/>
      <c r="M13" s="5"/>
      <c r="N13" s="5"/>
      <c r="O13" s="5"/>
      <c r="P13" s="6"/>
      <c r="Q13" s="5"/>
      <c r="R13" s="5"/>
      <c r="S13" s="5"/>
      <c r="T13" s="5"/>
      <c r="U13" s="5"/>
      <c r="V13" s="5"/>
    </row>
    <row r="14" spans="1:23">
      <c r="A14" s="24">
        <v>1.0000000000000001E-5</v>
      </c>
      <c r="B14" s="24">
        <v>1.0000000000000001E-9</v>
      </c>
      <c r="C14" s="24">
        <v>4.9999999999999998E-8</v>
      </c>
      <c r="D14" s="24">
        <v>0</v>
      </c>
      <c r="E14" s="23" t="s">
        <v>1</v>
      </c>
      <c r="F14" s="23">
        <f t="shared" si="0"/>
        <v>1.9999999999999998E-4</v>
      </c>
      <c r="G14" s="23">
        <f t="shared" si="1"/>
        <v>1E-4</v>
      </c>
      <c r="H14" s="23">
        <v>2.6376327999999999E-6</v>
      </c>
      <c r="I14" s="23">
        <f t="shared" si="2"/>
        <v>2.1858581213833869E-16</v>
      </c>
      <c r="J14" s="23">
        <f t="shared" si="3"/>
        <v>1.9644773132853545E-12</v>
      </c>
      <c r="K14" s="23">
        <f t="shared" si="4"/>
        <v>1.1126919647281644E-4</v>
      </c>
    </row>
    <row r="15" spans="1:23">
      <c r="A15" s="24">
        <v>1.0000000000000001E-5</v>
      </c>
      <c r="B15" s="24">
        <v>1.0000000000000001E-9</v>
      </c>
      <c r="C15" s="24">
        <v>9.9999999999999995E-8</v>
      </c>
      <c r="D15" s="24">
        <v>0</v>
      </c>
      <c r="E15" s="23" t="s">
        <v>1</v>
      </c>
      <c r="F15" s="23">
        <f t="shared" si="0"/>
        <v>3.9999999999999996E-4</v>
      </c>
      <c r="G15" s="23">
        <f t="shared" si="1"/>
        <v>1E-4</v>
      </c>
      <c r="H15" s="23">
        <v>2.6405717E-6</v>
      </c>
      <c r="I15" s="23">
        <f t="shared" si="2"/>
        <v>2.1907318834278413E-16</v>
      </c>
      <c r="J15" s="23">
        <f t="shared" si="3"/>
        <v>1.9652630256315792E-12</v>
      </c>
      <c r="K15" s="23">
        <f t="shared" si="4"/>
        <v>1.1147270644466548E-4</v>
      </c>
    </row>
    <row r="16" spans="1:23">
      <c r="A16" s="24">
        <v>1.0000000000000001E-5</v>
      </c>
      <c r="B16" s="24">
        <v>1.0000000000000001E-9</v>
      </c>
      <c r="C16" s="24">
        <v>4.9999999999999998E-7</v>
      </c>
      <c r="D16" s="24">
        <v>0</v>
      </c>
      <c r="E16" s="23" t="s">
        <v>1</v>
      </c>
      <c r="F16" s="23">
        <f t="shared" si="0"/>
        <v>2E-3</v>
      </c>
      <c r="G16" s="23">
        <f t="shared" si="1"/>
        <v>1E-4</v>
      </c>
      <c r="H16" s="23">
        <v>2.7193591E-6</v>
      </c>
      <c r="I16" s="23">
        <f t="shared" si="2"/>
        <v>2.3234130409239221E-16</v>
      </c>
      <c r="J16" s="23">
        <f t="shared" si="3"/>
        <v>1.9715543798336405E-12</v>
      </c>
      <c r="K16" s="23">
        <f t="shared" si="4"/>
        <v>1.1784676419221931E-4</v>
      </c>
    </row>
    <row r="17" spans="1:11">
      <c r="A17" s="24">
        <v>1.0000000000000001E-5</v>
      </c>
      <c r="B17" s="24">
        <v>1.0000000000000001E-9</v>
      </c>
      <c r="C17" s="24">
        <v>9.9999999999999995E-7</v>
      </c>
      <c r="D17" s="24">
        <v>0</v>
      </c>
      <c r="E17" s="23" t="s">
        <v>1</v>
      </c>
      <c r="F17" s="23">
        <f t="shared" si="0"/>
        <v>4.0000000000000001E-3</v>
      </c>
      <c r="G17" s="23">
        <f t="shared" si="1"/>
        <v>1E-4</v>
      </c>
      <c r="H17" s="23">
        <v>2.9448489000000001E-6</v>
      </c>
      <c r="I17" s="23">
        <f t="shared" si="2"/>
        <v>2.72470401762132E-16</v>
      </c>
      <c r="J17" s="23">
        <f t="shared" si="3"/>
        <v>1.979432711166875E-12</v>
      </c>
      <c r="K17" s="23">
        <f t="shared" si="4"/>
        <v>1.3765075227109425E-4</v>
      </c>
    </row>
    <row r="18" spans="1:11">
      <c r="A18" s="24">
        <v>1.0000000000000001E-5</v>
      </c>
      <c r="B18" s="24">
        <v>1.0000000000000001E-9</v>
      </c>
      <c r="C18" s="24">
        <v>5.0000000000000004E-6</v>
      </c>
      <c r="D18" s="24">
        <v>0</v>
      </c>
      <c r="E18" s="23" t="s">
        <v>1</v>
      </c>
      <c r="F18" s="23">
        <f t="shared" si="0"/>
        <v>0.02</v>
      </c>
      <c r="G18" s="23">
        <f t="shared" si="1"/>
        <v>1E-4</v>
      </c>
      <c r="H18" s="23">
        <v>6.9733682999999998E-6</v>
      </c>
      <c r="I18" s="23">
        <f t="shared" si="2"/>
        <v>1.5278422174393076E-15</v>
      </c>
      <c r="J18" s="23">
        <f t="shared" si="3"/>
        <v>2.0430249050590632E-12</v>
      </c>
      <c r="K18" s="23">
        <f t="shared" si="4"/>
        <v>7.4783337866120541E-4</v>
      </c>
    </row>
    <row r="19" spans="1:11">
      <c r="A19" s="24">
        <v>1.0000000000000001E-5</v>
      </c>
      <c r="B19" s="24">
        <v>1.0000000000000001E-9</v>
      </c>
      <c r="C19" s="24">
        <v>1.0000000000000001E-5</v>
      </c>
      <c r="D19" s="24">
        <v>0</v>
      </c>
      <c r="E19" s="23" t="s">
        <v>1</v>
      </c>
      <c r="F19" s="23">
        <f t="shared" si="0"/>
        <v>0.04</v>
      </c>
      <c r="G19" s="23">
        <f t="shared" si="1"/>
        <v>1E-4</v>
      </c>
      <c r="H19" s="23">
        <v>1.3116518E-5</v>
      </c>
      <c r="I19" s="23">
        <f t="shared" si="2"/>
        <v>5.4054321344396338E-15</v>
      </c>
      <c r="J19" s="23">
        <f t="shared" si="3"/>
        <v>2.1239290054900834E-12</v>
      </c>
      <c r="K19" s="23">
        <f t="shared" si="4"/>
        <v>2.5450154503598222E-3</v>
      </c>
    </row>
    <row r="20" spans="1:11">
      <c r="A20" s="24">
        <v>1.0000000000000001E-5</v>
      </c>
      <c r="B20" s="24">
        <v>1.0000000000000001E-9</v>
      </c>
      <c r="C20" s="24">
        <v>1E-4</v>
      </c>
      <c r="D20" s="24">
        <v>0</v>
      </c>
      <c r="E20" s="23" t="s">
        <v>1</v>
      </c>
      <c r="F20" s="23">
        <f t="shared" si="0"/>
        <v>0.4</v>
      </c>
      <c r="G20" s="23">
        <f t="shared" si="1"/>
        <v>1E-4</v>
      </c>
      <c r="H20" s="23">
        <v>1.2283481000000001E-4</v>
      </c>
      <c r="I20" s="23">
        <f t="shared" si="2"/>
        <v>4.7406317056951352E-13</v>
      </c>
      <c r="J20" s="23">
        <f t="shared" si="3"/>
        <v>3.8488358457475614E-12</v>
      </c>
      <c r="K20" s="23">
        <f t="shared" si="4"/>
        <v>0.12317053508356005</v>
      </c>
    </row>
    <row r="21" spans="1:11">
      <c r="A21" s="24">
        <v>1.0000000000000001E-5</v>
      </c>
      <c r="B21" s="24">
        <v>1E-8</v>
      </c>
      <c r="C21" s="24">
        <v>0</v>
      </c>
      <c r="D21" s="24">
        <v>0</v>
      </c>
      <c r="E21" s="23" t="s">
        <v>1</v>
      </c>
      <c r="F21" s="23">
        <f t="shared" si="0"/>
        <v>0</v>
      </c>
      <c r="G21" s="23">
        <f t="shared" si="1"/>
        <v>1E-3</v>
      </c>
      <c r="H21" s="23">
        <v>8.3367723922935293E-6</v>
      </c>
      <c r="I21" s="23">
        <f t="shared" si="2"/>
        <v>2.1856460862374327E-15</v>
      </c>
      <c r="J21" s="23">
        <f t="shared" si="3"/>
        <v>1.9654589039021144E-12</v>
      </c>
      <c r="K21" s="23">
        <f t="shared" si="4"/>
        <v>1.1120283827345211E-3</v>
      </c>
    </row>
    <row r="22" spans="1:11">
      <c r="A22" s="23">
        <v>1.0000000000000001E-5</v>
      </c>
      <c r="B22" s="23">
        <v>1E-8</v>
      </c>
      <c r="C22" s="23">
        <v>1E-8</v>
      </c>
      <c r="D22" s="23">
        <v>0</v>
      </c>
      <c r="E22" s="23" t="s">
        <v>1</v>
      </c>
      <c r="F22" s="23">
        <f t="shared" si="0"/>
        <v>4.0000000000000003E-5</v>
      </c>
      <c r="G22" s="23">
        <f t="shared" si="1"/>
        <v>1E-3</v>
      </c>
      <c r="H22" s="23">
        <v>8.3298842000000008E-6</v>
      </c>
      <c r="I22" s="23">
        <f t="shared" si="2"/>
        <v>2.1820358327196684E-15</v>
      </c>
      <c r="J22" s="23">
        <f t="shared" si="3"/>
        <v>1.9656161437591606E-12</v>
      </c>
      <c r="K22" s="23">
        <f t="shared" si="4"/>
        <v>1.1101027225725842E-3</v>
      </c>
    </row>
    <row r="23" spans="1:11">
      <c r="A23" s="23">
        <v>1.0000000000000001E-5</v>
      </c>
      <c r="B23" s="23">
        <v>1E-8</v>
      </c>
      <c r="C23" s="23">
        <v>4.9999999999999998E-8</v>
      </c>
      <c r="D23" s="23">
        <v>0</v>
      </c>
      <c r="E23" s="23" t="s">
        <v>1</v>
      </c>
      <c r="F23" s="23">
        <f t="shared" si="0"/>
        <v>1.9999999999999998E-4</v>
      </c>
      <c r="G23" s="23">
        <f t="shared" si="1"/>
        <v>1E-3</v>
      </c>
      <c r="H23" s="23">
        <v>8.3314555999999996E-6</v>
      </c>
      <c r="I23" s="23">
        <f t="shared" si="2"/>
        <v>2.1828591753844307E-15</v>
      </c>
      <c r="J23" s="23">
        <f t="shared" si="3"/>
        <v>1.9662451660820314E-12</v>
      </c>
      <c r="K23" s="23">
        <f t="shared" si="4"/>
        <v>1.1101663276986092E-3</v>
      </c>
    </row>
    <row r="24" spans="1:11">
      <c r="A24" s="23">
        <v>1.0000000000000001E-5</v>
      </c>
      <c r="B24" s="23">
        <v>1E-8</v>
      </c>
      <c r="C24" s="23">
        <v>9.9999999999999995E-8</v>
      </c>
      <c r="D24" s="23">
        <v>0</v>
      </c>
      <c r="E24" s="23" t="s">
        <v>1</v>
      </c>
      <c r="F24" s="23">
        <f t="shared" si="0"/>
        <v>3.9999999999999996E-4</v>
      </c>
      <c r="G24" s="23">
        <f t="shared" si="1"/>
        <v>1E-3</v>
      </c>
      <c r="H24" s="23">
        <v>8.3338561999999995E-6</v>
      </c>
      <c r="I24" s="23">
        <f t="shared" si="2"/>
        <v>2.1841172812740938E-15</v>
      </c>
      <c r="J24" s="23">
        <f t="shared" si="3"/>
        <v>1.9670315854986608E-12</v>
      </c>
      <c r="K24" s="23">
        <f t="shared" si="4"/>
        <v>1.110362079275102E-3</v>
      </c>
    </row>
    <row r="25" spans="1:11">
      <c r="A25" s="23">
        <v>1.0000000000000001E-5</v>
      </c>
      <c r="B25" s="23">
        <v>1E-8</v>
      </c>
      <c r="C25" s="23">
        <v>4.9999999999999998E-7</v>
      </c>
      <c r="D25" s="23">
        <v>0</v>
      </c>
      <c r="E25" s="23" t="s">
        <v>1</v>
      </c>
      <c r="F25" s="23">
        <f t="shared" si="0"/>
        <v>2E-3</v>
      </c>
      <c r="G25" s="23">
        <f t="shared" si="1"/>
        <v>1E-3</v>
      </c>
      <c r="H25" s="23">
        <v>8.3711274000000005E-6</v>
      </c>
      <c r="I25" s="23">
        <f t="shared" si="2"/>
        <v>2.2036968616323753E-15</v>
      </c>
      <c r="J25" s="23">
        <f t="shared" si="3"/>
        <v>1.9733286013533386E-12</v>
      </c>
      <c r="K25" s="23">
        <f t="shared" si="4"/>
        <v>1.1167409523791662E-3</v>
      </c>
    </row>
    <row r="26" spans="1:11">
      <c r="A26" s="23">
        <v>1.0000000000000001E-5</v>
      </c>
      <c r="B26" s="23">
        <v>1E-8</v>
      </c>
      <c r="C26" s="23">
        <v>9.9999999999999995E-7</v>
      </c>
      <c r="D26" s="23">
        <v>0</v>
      </c>
      <c r="E26" s="24" t="s">
        <v>1</v>
      </c>
      <c r="F26" s="23">
        <f t="shared" si="0"/>
        <v>4.0000000000000001E-3</v>
      </c>
      <c r="G26" s="23">
        <f t="shared" si="1"/>
        <v>1E-3</v>
      </c>
      <c r="H26" s="23">
        <v>8.4616377999999995E-6</v>
      </c>
      <c r="I26" s="23">
        <f t="shared" si="2"/>
        <v>2.2516081555589753E-15</v>
      </c>
      <c r="J26" s="23">
        <f t="shared" si="3"/>
        <v>1.9812140224757942E-12</v>
      </c>
      <c r="K26" s="23">
        <f t="shared" si="4"/>
        <v>1.1364790123710546E-3</v>
      </c>
    </row>
    <row r="27" spans="1:11">
      <c r="A27" s="23">
        <v>1.0000000000000001E-5</v>
      </c>
      <c r="B27" s="23">
        <v>1E-8</v>
      </c>
      <c r="C27" s="23">
        <v>5.0000000000000004E-6</v>
      </c>
      <c r="D27" s="23">
        <v>0</v>
      </c>
      <c r="E27" s="23" t="s">
        <v>1</v>
      </c>
      <c r="F27" s="23">
        <f t="shared" si="0"/>
        <v>0.02</v>
      </c>
      <c r="G27" s="23">
        <f t="shared" si="1"/>
        <v>1E-3</v>
      </c>
      <c r="H27" s="23">
        <v>1.0655125000000001E-5</v>
      </c>
      <c r="I27" s="23">
        <f t="shared" si="2"/>
        <v>3.5702698969510616E-15</v>
      </c>
      <c r="J27" s="23">
        <f t="shared" si="3"/>
        <v>2.0448634436197603E-12</v>
      </c>
      <c r="K27" s="23">
        <f t="shared" si="4"/>
        <v>1.745969838763937E-3</v>
      </c>
    </row>
    <row r="28" spans="1:11">
      <c r="A28" s="23">
        <v>1.0000000000000001E-5</v>
      </c>
      <c r="B28" s="23">
        <v>1E-8</v>
      </c>
      <c r="C28" s="23">
        <v>1.0000000000000001E-5</v>
      </c>
      <c r="D28" s="23">
        <v>0</v>
      </c>
      <c r="E28" s="23" t="s">
        <v>1</v>
      </c>
      <c r="F28" s="23">
        <f t="shared" si="0"/>
        <v>0.04</v>
      </c>
      <c r="G28" s="23">
        <f t="shared" si="1"/>
        <v>1E-3</v>
      </c>
      <c r="H28" s="23">
        <v>1.5472285E-5</v>
      </c>
      <c r="I28" s="23">
        <f t="shared" si="2"/>
        <v>7.5282297259842062E-15</v>
      </c>
      <c r="J28" s="23">
        <f t="shared" si="3"/>
        <v>2.1258403504605271E-12</v>
      </c>
      <c r="K28" s="23">
        <f t="shared" si="4"/>
        <v>3.5412959041601329E-3</v>
      </c>
    </row>
    <row r="29" spans="1:11">
      <c r="A29" s="23">
        <v>1.0000000000000001E-5</v>
      </c>
      <c r="B29" s="23">
        <v>1E-8</v>
      </c>
      <c r="C29" s="23">
        <v>1E-4</v>
      </c>
      <c r="D29" s="23">
        <v>0</v>
      </c>
      <c r="E29" s="23" t="s">
        <v>1</v>
      </c>
      <c r="F29" s="23">
        <f t="shared" si="0"/>
        <v>0.4</v>
      </c>
      <c r="G29" s="23">
        <f t="shared" si="1"/>
        <v>1E-3</v>
      </c>
      <c r="H29" s="23">
        <v>1.2327061999999999E-4</v>
      </c>
      <c r="I29" s="23">
        <f t="shared" si="2"/>
        <v>4.7786267600111278E-13</v>
      </c>
      <c r="J29" s="23">
        <f t="shared" si="3"/>
        <v>3.8522994516481438E-12</v>
      </c>
      <c r="K29" s="23">
        <f t="shared" si="4"/>
        <v>0.1240460877974237</v>
      </c>
    </row>
    <row r="30" spans="1:11">
      <c r="A30" s="23">
        <v>1.0000000000000001E-5</v>
      </c>
      <c r="B30" s="23">
        <v>9.9999999999999995E-8</v>
      </c>
      <c r="C30" s="23">
        <v>0</v>
      </c>
      <c r="D30" s="23">
        <v>0</v>
      </c>
      <c r="E30" s="23" t="s">
        <v>1</v>
      </c>
      <c r="F30" s="23">
        <f t="shared" si="0"/>
        <v>0</v>
      </c>
      <c r="G30" s="23">
        <f t="shared" si="1"/>
        <v>9.9999999999999985E-3</v>
      </c>
      <c r="H30" s="23">
        <v>2.62061949360569E-5</v>
      </c>
      <c r="I30" s="23">
        <f t="shared" si="2"/>
        <v>2.1791101365804907E-14</v>
      </c>
      <c r="J30" s="23">
        <f t="shared" si="3"/>
        <v>1.9831303625785572E-12</v>
      </c>
      <c r="K30" s="23">
        <f t="shared" si="4"/>
        <v>1.0988234448425829E-2</v>
      </c>
    </row>
    <row r="31" spans="1:11">
      <c r="A31" s="23">
        <v>1.0000000000000001E-5</v>
      </c>
      <c r="B31" s="23">
        <v>9.9999999999999995E-8</v>
      </c>
      <c r="C31" s="23">
        <v>1E-8</v>
      </c>
      <c r="D31" s="23">
        <v>0</v>
      </c>
      <c r="E31" s="23" t="s">
        <v>1</v>
      </c>
      <c r="F31" s="23">
        <f t="shared" si="0"/>
        <v>4.0000000000000003E-5</v>
      </c>
      <c r="G31" s="23">
        <f t="shared" si="1"/>
        <v>9.9999999999999985E-3</v>
      </c>
      <c r="H31" s="23">
        <v>2.6207246000000001E-5</v>
      </c>
      <c r="I31" s="23">
        <f t="shared" si="2"/>
        <v>2.1792849372357512E-14</v>
      </c>
      <c r="J31" s="23">
        <f t="shared" si="3"/>
        <v>1.983289016180572E-12</v>
      </c>
      <c r="K31" s="23">
        <f t="shared" si="4"/>
        <v>1.0988236809946284E-2</v>
      </c>
    </row>
    <row r="32" spans="1:11">
      <c r="A32" s="23">
        <v>1.0000000000000001E-5</v>
      </c>
      <c r="B32" s="23">
        <v>9.9999999999999995E-8</v>
      </c>
      <c r="C32" s="23">
        <v>4.9999999999999998E-8</v>
      </c>
      <c r="D32" s="23">
        <v>0</v>
      </c>
      <c r="E32" s="23" t="s">
        <v>1</v>
      </c>
      <c r="F32" s="23">
        <f t="shared" si="0"/>
        <v>1.9999999999999998E-4</v>
      </c>
      <c r="G32" s="23">
        <f t="shared" si="1"/>
        <v>9.9999999999999985E-3</v>
      </c>
      <c r="H32" s="23">
        <v>2.6211512000000001E-5</v>
      </c>
      <c r="I32" s="23">
        <f t="shared" si="2"/>
        <v>2.1799944804062507E-14</v>
      </c>
      <c r="J32" s="23">
        <f t="shared" si="3"/>
        <v>1.983923694048803E-12</v>
      </c>
      <c r="K32" s="23">
        <f t="shared" si="4"/>
        <v>1.0988298022477394E-2</v>
      </c>
    </row>
    <row r="33" spans="1:11">
      <c r="A33" s="23">
        <v>1.0000000000000001E-5</v>
      </c>
      <c r="B33" s="23">
        <v>9.9999999999999995E-8</v>
      </c>
      <c r="C33" s="23">
        <v>9.9999999999999995E-8</v>
      </c>
      <c r="D33" s="23">
        <v>0</v>
      </c>
      <c r="E33" s="23" t="s">
        <v>1</v>
      </c>
      <c r="F33" s="23">
        <f t="shared" si="0"/>
        <v>3.9999999999999996E-4</v>
      </c>
      <c r="G33" s="23">
        <f t="shared" si="1"/>
        <v>9.9999999999999985E-3</v>
      </c>
      <c r="H33" s="23">
        <v>2.6216982000000001E-5</v>
      </c>
      <c r="I33" s="23">
        <f t="shared" si="2"/>
        <v>2.1809044480615897E-14</v>
      </c>
      <c r="J33" s="23">
        <f t="shared" si="3"/>
        <v>1.9847171841694781E-12</v>
      </c>
      <c r="K33" s="23">
        <f t="shared" si="4"/>
        <v>1.0988489773036392E-2</v>
      </c>
    </row>
    <row r="34" spans="1:11">
      <c r="A34" s="23">
        <v>1.0000000000000001E-5</v>
      </c>
      <c r="B34" s="23">
        <v>9.9999999999999995E-8</v>
      </c>
      <c r="C34" s="23">
        <v>4.9999999999999998E-7</v>
      </c>
      <c r="D34" s="23">
        <v>0</v>
      </c>
      <c r="E34" s="23" t="s">
        <v>1</v>
      </c>
      <c r="F34" s="23">
        <f t="shared" si="0"/>
        <v>2E-3</v>
      </c>
      <c r="G34" s="23">
        <f t="shared" si="1"/>
        <v>9.9999999999999985E-3</v>
      </c>
      <c r="H34" s="23">
        <v>2.6266417999999999E-5</v>
      </c>
      <c r="I34" s="23">
        <f t="shared" si="2"/>
        <v>2.1891370389102156E-14</v>
      </c>
      <c r="J34" s="23">
        <f t="shared" si="3"/>
        <v>1.9910708165503222E-12</v>
      </c>
      <c r="K34" s="23">
        <f t="shared" si="4"/>
        <v>1.0994772364265064E-2</v>
      </c>
    </row>
    <row r="35" spans="1:11">
      <c r="A35" s="23">
        <v>1.0000000000000001E-5</v>
      </c>
      <c r="B35" s="23">
        <v>9.9999999999999995E-8</v>
      </c>
      <c r="C35" s="23">
        <v>9.9999999999999995E-7</v>
      </c>
      <c r="D35" s="23">
        <v>0</v>
      </c>
      <c r="E35" s="23" t="s">
        <v>1</v>
      </c>
      <c r="F35" s="23">
        <f t="shared" si="0"/>
        <v>4.0000000000000001E-3</v>
      </c>
      <c r="G35" s="23">
        <f t="shared" si="1"/>
        <v>9.9999999999999985E-3</v>
      </c>
      <c r="H35" s="23">
        <v>2.6342223E-5</v>
      </c>
      <c r="I35" s="23">
        <f t="shared" si="2"/>
        <v>2.201790990880119E-14</v>
      </c>
      <c r="J35" s="23">
        <f t="shared" si="3"/>
        <v>1.9990271355649872E-12</v>
      </c>
      <c r="K35" s="23">
        <f t="shared" si="4"/>
        <v>1.1014312670937427E-2</v>
      </c>
    </row>
    <row r="36" spans="1:11">
      <c r="A36" s="23">
        <v>1.0000000000000001E-5</v>
      </c>
      <c r="B36" s="23">
        <v>9.9999999999999995E-8</v>
      </c>
      <c r="C36" s="23">
        <v>5.0000000000000004E-6</v>
      </c>
      <c r="D36" s="23">
        <v>0</v>
      </c>
      <c r="E36" s="23" t="s">
        <v>1</v>
      </c>
      <c r="F36" s="23">
        <f t="shared" ref="F36:F67" si="5">C36/0.00025</f>
        <v>0.02</v>
      </c>
      <c r="G36" s="23">
        <f t="shared" ref="G36:G67" si="6">B36/A36</f>
        <v>9.9999999999999985E-3</v>
      </c>
      <c r="H36" s="23">
        <v>2.7485193E-5</v>
      </c>
      <c r="I36" s="23">
        <f t="shared" ref="I36:I67" si="7">(A36+B36)*PI()*H36^2</f>
        <v>2.3970043838009309E-14</v>
      </c>
      <c r="J36" s="23">
        <f t="shared" si="3"/>
        <v>2.0632488292267316E-12</v>
      </c>
      <c r="K36" s="23">
        <f t="shared" si="4"/>
        <v>1.1617621441710862E-2</v>
      </c>
    </row>
    <row r="37" spans="1:11">
      <c r="A37" s="23">
        <v>1.0000000000000001E-5</v>
      </c>
      <c r="B37" s="23">
        <v>9.9999999999999995E-8</v>
      </c>
      <c r="C37" s="23">
        <v>1.0000000000000001E-5</v>
      </c>
      <c r="D37" s="23">
        <v>0</v>
      </c>
      <c r="E37" s="23" t="s">
        <v>1</v>
      </c>
      <c r="F37" s="23">
        <f t="shared" si="5"/>
        <v>0.04</v>
      </c>
      <c r="G37" s="23">
        <f t="shared" si="6"/>
        <v>9.9999999999999985E-3</v>
      </c>
      <c r="H37" s="23">
        <v>3.0091408E-5</v>
      </c>
      <c r="I37" s="23">
        <f t="shared" si="7"/>
        <v>2.8731365360378188E-14</v>
      </c>
      <c r="J37" s="23">
        <f t="shared" si="3"/>
        <v>2.1449538001649678E-12</v>
      </c>
      <c r="K37" s="23">
        <f t="shared" si="4"/>
        <v>1.3394864429326388E-2</v>
      </c>
    </row>
    <row r="38" spans="1:11">
      <c r="A38" s="23">
        <v>1.0000000000000001E-5</v>
      </c>
      <c r="B38" s="23">
        <v>9.9999999999999995E-8</v>
      </c>
      <c r="C38" s="23">
        <v>1E-4</v>
      </c>
      <c r="D38" s="23">
        <v>0</v>
      </c>
      <c r="E38" s="23" t="s">
        <v>1</v>
      </c>
      <c r="F38" s="23">
        <f t="shared" si="5"/>
        <v>0.4</v>
      </c>
      <c r="G38" s="23">
        <f t="shared" si="6"/>
        <v>9.9999999999999985E-3</v>
      </c>
      <c r="H38" s="23">
        <v>1.2750125999999999E-4</v>
      </c>
      <c r="I38" s="23">
        <f t="shared" si="7"/>
        <v>5.1582240223362524E-13</v>
      </c>
      <c r="J38" s="23">
        <f t="shared" si="3"/>
        <v>3.8869355106539722E-12</v>
      </c>
      <c r="K38" s="23">
        <f t="shared" si="4"/>
        <v>0.13270670450275587</v>
      </c>
    </row>
    <row r="39" spans="1:11">
      <c r="A39" s="23">
        <v>1.0000000000000001E-5</v>
      </c>
      <c r="B39" s="23">
        <v>9.9999999999999995E-7</v>
      </c>
      <c r="C39" s="23">
        <v>0</v>
      </c>
      <c r="D39" s="23">
        <v>0</v>
      </c>
      <c r="E39" s="23" t="s">
        <v>1</v>
      </c>
      <c r="F39" s="23">
        <f t="shared" si="5"/>
        <v>0</v>
      </c>
      <c r="G39" s="23">
        <f t="shared" si="6"/>
        <v>9.9999999999999992E-2</v>
      </c>
      <c r="H39" s="23">
        <v>7.9051324472993503E-5</v>
      </c>
      <c r="I39" s="23">
        <f t="shared" si="7"/>
        <v>2.1595380443380019E-13</v>
      </c>
      <c r="J39" s="23">
        <f t="shared" si="3"/>
        <v>2.159844949342983E-12</v>
      </c>
      <c r="K39" s="23">
        <f t="shared" si="4"/>
        <v>9.9985790414952036E-2</v>
      </c>
    </row>
    <row r="40" spans="1:11">
      <c r="A40" s="23">
        <v>1.0000000000000001E-5</v>
      </c>
      <c r="B40" s="23">
        <v>9.9999999999999995E-7</v>
      </c>
      <c r="C40" s="23">
        <v>1E-8</v>
      </c>
      <c r="D40" s="23">
        <v>0</v>
      </c>
      <c r="E40" s="23" t="s">
        <v>1</v>
      </c>
      <c r="F40" s="23">
        <f t="shared" si="5"/>
        <v>4.0000000000000003E-5</v>
      </c>
      <c r="G40" s="23">
        <f t="shared" si="6"/>
        <v>9.9999999999999992E-2</v>
      </c>
      <c r="H40" s="23">
        <v>7.9099999999999998E-5</v>
      </c>
      <c r="I40" s="23">
        <f t="shared" si="7"/>
        <v>2.1621983163997872E-13</v>
      </c>
      <c r="J40" s="23">
        <f t="shared" si="3"/>
        <v>2.1600177403946824E-12</v>
      </c>
      <c r="K40" s="23">
        <f t="shared" si="4"/>
        <v>0.10010095176369738</v>
      </c>
    </row>
    <row r="41" spans="1:11">
      <c r="A41" s="23">
        <v>1.0000000000000001E-5</v>
      </c>
      <c r="B41" s="23">
        <v>9.9999999999999995E-7</v>
      </c>
      <c r="C41" s="23">
        <v>4.9999999999999998E-8</v>
      </c>
      <c r="D41" s="23">
        <v>0</v>
      </c>
      <c r="E41" s="23" t="s">
        <v>1</v>
      </c>
      <c r="F41" s="23">
        <f t="shared" si="5"/>
        <v>1.9999999999999998E-4</v>
      </c>
      <c r="G41" s="23">
        <f t="shared" si="6"/>
        <v>9.9999999999999992E-2</v>
      </c>
      <c r="H41" s="23">
        <v>7.9099999999999998E-5</v>
      </c>
      <c r="I41" s="23">
        <f t="shared" si="7"/>
        <v>2.1621983163997872E-13</v>
      </c>
      <c r="J41" s="23">
        <f t="shared" si="3"/>
        <v>2.160708973716518E-12</v>
      </c>
      <c r="K41" s="23">
        <f t="shared" si="4"/>
        <v>0.10006892842587252</v>
      </c>
    </row>
    <row r="42" spans="1:11">
      <c r="A42" s="23">
        <v>1.0000000000000001E-5</v>
      </c>
      <c r="B42" s="23">
        <v>9.9999999999999995E-7</v>
      </c>
      <c r="C42" s="23">
        <v>9.9999999999999995E-8</v>
      </c>
      <c r="D42" s="23">
        <v>0</v>
      </c>
      <c r="E42" s="23" t="s">
        <v>1</v>
      </c>
      <c r="F42" s="23">
        <f t="shared" si="5"/>
        <v>3.9999999999999996E-4</v>
      </c>
      <c r="G42" s="23">
        <f t="shared" si="6"/>
        <v>9.9999999999999992E-2</v>
      </c>
      <c r="H42" s="23">
        <v>7.9099999999999998E-5</v>
      </c>
      <c r="I42" s="23">
        <f t="shared" si="7"/>
        <v>2.1621983163997872E-13</v>
      </c>
      <c r="J42" s="23">
        <f t="shared" si="3"/>
        <v>2.1615731708776492E-12</v>
      </c>
      <c r="K42" s="23">
        <f t="shared" si="4"/>
        <v>0.10002892085868573</v>
      </c>
    </row>
    <row r="43" spans="1:11">
      <c r="A43" s="23">
        <v>1.0000000000000001E-5</v>
      </c>
      <c r="B43" s="23">
        <v>9.9999999999999995E-7</v>
      </c>
      <c r="C43" s="23">
        <v>4.9999999999999998E-7</v>
      </c>
      <c r="D43" s="23">
        <v>0</v>
      </c>
      <c r="E43" s="23" t="s">
        <v>1</v>
      </c>
      <c r="F43" s="23">
        <f t="shared" si="5"/>
        <v>2E-3</v>
      </c>
      <c r="G43" s="23">
        <f t="shared" si="6"/>
        <v>9.9999999999999992E-2</v>
      </c>
      <c r="H43" s="23">
        <v>7.9200000000000001E-5</v>
      </c>
      <c r="I43" s="23">
        <f t="shared" si="7"/>
        <v>2.1676687716874832E-13</v>
      </c>
      <c r="J43" s="23">
        <f t="shared" si="3"/>
        <v>2.1684929685201525E-12</v>
      </c>
      <c r="K43" s="23">
        <f t="shared" si="4"/>
        <v>9.9961992183298071E-2</v>
      </c>
    </row>
    <row r="44" spans="1:11">
      <c r="A44" s="23">
        <v>1.0000000000000001E-5</v>
      </c>
      <c r="B44" s="23">
        <v>9.9999999999999995E-7</v>
      </c>
      <c r="C44" s="23">
        <v>9.9999999999999995E-7</v>
      </c>
      <c r="D44" s="23">
        <v>0</v>
      </c>
      <c r="E44" s="23" t="s">
        <v>1</v>
      </c>
      <c r="F44" s="23">
        <f t="shared" si="5"/>
        <v>4.0000000000000001E-3</v>
      </c>
      <c r="G44" s="23">
        <f t="shared" si="6"/>
        <v>9.9999999999999992E-2</v>
      </c>
      <c r="H44" s="23">
        <v>7.9400000000000006E-5</v>
      </c>
      <c r="I44" s="23">
        <f t="shared" si="7"/>
        <v>2.178630416774389E-13</v>
      </c>
      <c r="J44" s="23">
        <f t="shared" si="3"/>
        <v>2.1771582664569168E-12</v>
      </c>
      <c r="K44" s="23">
        <f t="shared" si="4"/>
        <v>0.10006761797431787</v>
      </c>
    </row>
    <row r="45" spans="1:11">
      <c r="A45" s="23">
        <v>1.0000000000000001E-5</v>
      </c>
      <c r="B45" s="23">
        <v>9.9999999999999995E-7</v>
      </c>
      <c r="C45" s="23">
        <v>5.0000000000000004E-6</v>
      </c>
      <c r="D45" s="23">
        <v>0</v>
      </c>
      <c r="E45" s="23" t="s">
        <v>1</v>
      </c>
      <c r="F45" s="23">
        <f t="shared" si="5"/>
        <v>0.02</v>
      </c>
      <c r="G45" s="23">
        <f t="shared" si="6"/>
        <v>9.9999999999999992E-2</v>
      </c>
      <c r="H45" s="23">
        <v>8.0900000000000001E-5</v>
      </c>
      <c r="I45" s="23">
        <f t="shared" si="7"/>
        <v>2.2617239716655118E-13</v>
      </c>
      <c r="J45" s="23">
        <f t="shared" si="3"/>
        <v>2.24710268529644E-12</v>
      </c>
      <c r="K45" s="23">
        <f t="shared" si="4"/>
        <v>0.10065067281814684</v>
      </c>
    </row>
    <row r="46" spans="1:11">
      <c r="A46" s="23">
        <v>1.0000000000000001E-5</v>
      </c>
      <c r="B46" s="23">
        <v>9.9999999999999995E-7</v>
      </c>
      <c r="C46" s="23">
        <v>1.0000000000000001E-5</v>
      </c>
      <c r="D46" s="23">
        <v>0</v>
      </c>
      <c r="E46" s="23" t="s">
        <v>1</v>
      </c>
      <c r="F46" s="23">
        <f t="shared" si="5"/>
        <v>0.04</v>
      </c>
      <c r="G46" s="23">
        <f t="shared" si="6"/>
        <v>9.9999999999999992E-2</v>
      </c>
      <c r="H46" s="23">
        <v>8.3100000000000001E-5</v>
      </c>
      <c r="I46" s="23">
        <f t="shared" si="7"/>
        <v>2.3864075009011837E-13</v>
      </c>
      <c r="J46" s="23">
        <f t="shared" si="3"/>
        <v>2.3360882972093707E-12</v>
      </c>
      <c r="K46" s="23">
        <f t="shared" si="4"/>
        <v>0.10215399408284023</v>
      </c>
    </row>
    <row r="47" spans="1:11">
      <c r="A47" s="23">
        <v>1.0000000000000001E-5</v>
      </c>
      <c r="B47" s="23">
        <v>9.9999999999999995E-7</v>
      </c>
      <c r="C47" s="23">
        <v>1E-4</v>
      </c>
      <c r="D47" s="23">
        <v>0</v>
      </c>
      <c r="E47" s="23" t="s">
        <v>1</v>
      </c>
      <c r="F47" s="23">
        <f t="shared" si="5"/>
        <v>0.4</v>
      </c>
      <c r="G47" s="23">
        <f t="shared" si="6"/>
        <v>9.9999999999999992E-2</v>
      </c>
      <c r="H47" s="23">
        <v>1.6100000000000001E-4</v>
      </c>
      <c r="I47" s="23">
        <f t="shared" si="7"/>
        <v>8.9576545491071162E-13</v>
      </c>
      <c r="J47" s="23">
        <f t="shared" si="3"/>
        <v>4.2332961007122469E-12</v>
      </c>
      <c r="K47" s="23">
        <f t="shared" si="4"/>
        <v>0.21160000000000004</v>
      </c>
    </row>
    <row r="48" spans="1:11">
      <c r="A48" s="23">
        <v>1.0000000000000001E-5</v>
      </c>
      <c r="B48" s="23">
        <v>1.0000000000000001E-5</v>
      </c>
      <c r="C48" s="23">
        <v>0</v>
      </c>
      <c r="D48" s="23">
        <v>0</v>
      </c>
      <c r="E48" s="23" t="s">
        <v>1</v>
      </c>
      <c r="F48" s="23">
        <f t="shared" si="5"/>
        <v>0</v>
      </c>
      <c r="G48" s="23">
        <f t="shared" si="6"/>
        <v>1</v>
      </c>
      <c r="H48" s="23">
        <v>1.8135943207044699E-4</v>
      </c>
      <c r="I48" s="23">
        <f t="shared" si="7"/>
        <v>2.0666177852813423E-12</v>
      </c>
      <c r="J48" s="23">
        <f t="shared" si="3"/>
        <v>3.926990816987242E-12</v>
      </c>
      <c r="K48" s="23">
        <f t="shared" si="4"/>
        <v>0.5262598976146412</v>
      </c>
    </row>
    <row r="49" spans="1:11">
      <c r="A49" s="23">
        <v>1.0000000000000001E-5</v>
      </c>
      <c r="B49" s="23">
        <v>1.0000000000000001E-5</v>
      </c>
      <c r="C49" s="23">
        <v>1E-8</v>
      </c>
      <c r="D49" s="23">
        <v>0</v>
      </c>
      <c r="E49" s="23" t="s">
        <v>1</v>
      </c>
      <c r="F49" s="23">
        <f t="shared" si="5"/>
        <v>4.0000000000000003E-5</v>
      </c>
      <c r="G49" s="23">
        <f t="shared" si="6"/>
        <v>1</v>
      </c>
      <c r="H49" s="23">
        <v>1.8136416999999999E-4</v>
      </c>
      <c r="I49" s="23">
        <f t="shared" si="7"/>
        <v>2.0667257655199972E-12</v>
      </c>
      <c r="J49" s="23">
        <f t="shared" si="3"/>
        <v>3.9273049825357863E-12</v>
      </c>
      <c r="K49" s="23">
        <f t="shared" si="4"/>
        <v>0.52624529409110254</v>
      </c>
    </row>
    <row r="50" spans="1:11">
      <c r="A50" s="23">
        <v>1.0000000000000001E-5</v>
      </c>
      <c r="B50" s="23">
        <v>1.0000000000000001E-5</v>
      </c>
      <c r="C50" s="23">
        <v>4.9999999999999998E-8</v>
      </c>
      <c r="D50" s="23">
        <v>0</v>
      </c>
      <c r="E50" s="23" t="s">
        <v>1</v>
      </c>
      <c r="F50" s="23">
        <f t="shared" si="5"/>
        <v>1.9999999999999998E-4</v>
      </c>
      <c r="G50" s="23">
        <f t="shared" si="6"/>
        <v>1</v>
      </c>
      <c r="H50" s="23">
        <v>1.8139318999999999E-4</v>
      </c>
      <c r="I50" s="23">
        <f t="shared" si="7"/>
        <v>2.0673872101715231E-12</v>
      </c>
      <c r="J50" s="23">
        <f t="shared" si="3"/>
        <v>3.9285617703936693E-12</v>
      </c>
      <c r="K50" s="23">
        <f t="shared" si="4"/>
        <v>0.52624531087985327</v>
      </c>
    </row>
    <row r="51" spans="1:11">
      <c r="A51" s="23">
        <v>1.0000000000000001E-5</v>
      </c>
      <c r="B51" s="23">
        <v>1.0000000000000001E-5</v>
      </c>
      <c r="C51" s="23">
        <v>9.9999999999999995E-8</v>
      </c>
      <c r="D51" s="23">
        <v>0</v>
      </c>
      <c r="E51" s="23" t="s">
        <v>1</v>
      </c>
      <c r="F51" s="23">
        <f t="shared" si="5"/>
        <v>3.9999999999999996E-4</v>
      </c>
      <c r="G51" s="23">
        <f t="shared" si="6"/>
        <v>1</v>
      </c>
      <c r="H51" s="23">
        <v>1.8142947999999999E-4</v>
      </c>
      <c r="I51" s="23">
        <f t="shared" si="7"/>
        <v>2.0682145067944558E-12</v>
      </c>
      <c r="J51" s="23">
        <f t="shared" si="3"/>
        <v>3.9301330379593624E-12</v>
      </c>
      <c r="K51" s="23">
        <f t="shared" si="4"/>
        <v>0.52624541887475951</v>
      </c>
    </row>
    <row r="52" spans="1:11">
      <c r="A52" s="23">
        <v>1.0000000000000001E-5</v>
      </c>
      <c r="B52" s="23">
        <v>1.0000000000000001E-5</v>
      </c>
      <c r="C52" s="23">
        <v>4.9999999999999998E-7</v>
      </c>
      <c r="D52" s="23">
        <v>0</v>
      </c>
      <c r="E52" s="23" t="s">
        <v>1</v>
      </c>
      <c r="F52" s="23">
        <f t="shared" si="5"/>
        <v>2E-3</v>
      </c>
      <c r="G52" s="23">
        <f t="shared" si="6"/>
        <v>1</v>
      </c>
      <c r="H52" s="23">
        <v>1.8172017000000001E-4</v>
      </c>
      <c r="I52" s="23">
        <f t="shared" si="7"/>
        <v>2.0748472867576614E-12</v>
      </c>
      <c r="J52" s="23">
        <f t="shared" si="3"/>
        <v>3.9427144882184597E-12</v>
      </c>
      <c r="K52" s="23">
        <f t="shared" si="4"/>
        <v>0.5262484242664992</v>
      </c>
    </row>
    <row r="53" spans="1:11">
      <c r="A53" s="23">
        <v>1.0000000000000001E-5</v>
      </c>
      <c r="B53" s="23">
        <v>1.0000000000000001E-5</v>
      </c>
      <c r="C53" s="23">
        <v>9.9999999999999995E-7</v>
      </c>
      <c r="D53" s="23">
        <v>0</v>
      </c>
      <c r="E53" s="23" t="s">
        <v>1</v>
      </c>
      <c r="F53" s="23">
        <f t="shared" si="5"/>
        <v>4.0000000000000001E-3</v>
      </c>
      <c r="G53" s="23">
        <f t="shared" si="6"/>
        <v>1</v>
      </c>
      <c r="H53" s="23">
        <v>1.8208450000000001E-4</v>
      </c>
      <c r="I53" s="23">
        <f t="shared" si="7"/>
        <v>2.0831753319220878E-12</v>
      </c>
      <c r="J53" s="23">
        <f t="shared" si="3"/>
        <v>3.9584695753762124E-12</v>
      </c>
      <c r="K53" s="23">
        <f t="shared" si="4"/>
        <v>0.52625776003952318</v>
      </c>
    </row>
    <row r="54" spans="1:11">
      <c r="A54" s="23">
        <v>1.0000000000000001E-5</v>
      </c>
      <c r="B54" s="23">
        <v>1.0000000000000001E-5</v>
      </c>
      <c r="C54" s="23">
        <v>5.0000000000000004E-6</v>
      </c>
      <c r="D54" s="23">
        <v>0</v>
      </c>
      <c r="E54" s="23" t="s">
        <v>1</v>
      </c>
      <c r="F54" s="23">
        <f t="shared" si="5"/>
        <v>0.02</v>
      </c>
      <c r="G54" s="23">
        <f t="shared" si="6"/>
        <v>1</v>
      </c>
      <c r="H54" s="23">
        <v>1.8503684999999999E-4</v>
      </c>
      <c r="I54" s="23">
        <f t="shared" si="7"/>
        <v>2.1512769376037077E-12</v>
      </c>
      <c r="J54" s="23">
        <f t="shared" si="3"/>
        <v>4.0856412459935271E-12</v>
      </c>
      <c r="K54" s="23">
        <f t="shared" si="4"/>
        <v>0.52654572638096864</v>
      </c>
    </row>
    <row r="55" spans="1:11">
      <c r="A55" s="23">
        <v>1.0000000000000001E-5</v>
      </c>
      <c r="B55" s="23">
        <v>1.0000000000000001E-5</v>
      </c>
      <c r="C55" s="23">
        <v>1.0000000000000001E-5</v>
      </c>
      <c r="D55" s="23">
        <v>0</v>
      </c>
      <c r="E55" s="23" t="s">
        <v>1</v>
      </c>
      <c r="F55" s="23">
        <f t="shared" si="5"/>
        <v>0.04</v>
      </c>
      <c r="G55" s="23">
        <f t="shared" si="6"/>
        <v>1</v>
      </c>
      <c r="H55" s="23">
        <v>1.8881732999999999E-4</v>
      </c>
      <c r="I55" s="23">
        <f t="shared" si="7"/>
        <v>2.2400802272125224E-12</v>
      </c>
      <c r="J55" s="23">
        <f t="shared" si="3"/>
        <v>4.2474332676534015E-12</v>
      </c>
      <c r="K55" s="23">
        <f t="shared" si="4"/>
        <v>0.52739621462024977</v>
      </c>
    </row>
    <row r="56" spans="1:11">
      <c r="A56" s="23">
        <v>1.0000000000000001E-5</v>
      </c>
      <c r="B56" s="23">
        <v>1.0000000000000001E-5</v>
      </c>
      <c r="C56" s="23">
        <v>1E-4</v>
      </c>
      <c r="D56" s="23">
        <v>0</v>
      </c>
      <c r="E56" s="23" t="s">
        <v>1</v>
      </c>
      <c r="F56" s="23">
        <f t="shared" si="5"/>
        <v>0.4</v>
      </c>
      <c r="G56" s="23">
        <f t="shared" si="6"/>
        <v>1</v>
      </c>
      <c r="H56" s="23">
        <v>2.6758525000000001E-4</v>
      </c>
      <c r="I56" s="23">
        <f t="shared" si="7"/>
        <v>4.4988779252819013E-12</v>
      </c>
      <c r="J56" s="23">
        <f t="shared" si="3"/>
        <v>7.6969020012949932E-12</v>
      </c>
      <c r="K56" s="23">
        <f t="shared" si="4"/>
        <v>0.58450502871479604</v>
      </c>
    </row>
    <row r="57" spans="1:11">
      <c r="A57" s="23">
        <v>1.0000000000000001E-5</v>
      </c>
      <c r="B57" s="23">
        <v>1E-4</v>
      </c>
      <c r="C57" s="23">
        <v>0</v>
      </c>
      <c r="D57" s="23">
        <v>0</v>
      </c>
      <c r="E57" s="23" t="s">
        <v>1</v>
      </c>
      <c r="F57" s="23">
        <f t="shared" si="5"/>
        <v>0</v>
      </c>
      <c r="G57" s="23">
        <f t="shared" si="6"/>
        <v>10</v>
      </c>
      <c r="H57" s="23">
        <v>2.3945317573986199E-4</v>
      </c>
      <c r="I57" s="23">
        <f t="shared" si="7"/>
        <v>1.981452931458073E-11</v>
      </c>
      <c r="J57" s="23">
        <f t="shared" si="3"/>
        <v>2.1598449493429826E-11</v>
      </c>
      <c r="K57" s="23">
        <f t="shared" si="4"/>
        <v>0.91740517395048393</v>
      </c>
    </row>
    <row r="58" spans="1:11">
      <c r="A58" s="23">
        <v>1.0000000000000001E-5</v>
      </c>
      <c r="B58" s="23">
        <v>1E-4</v>
      </c>
      <c r="C58" s="23">
        <v>1E-8</v>
      </c>
      <c r="D58" s="23">
        <v>0</v>
      </c>
      <c r="E58" s="23" t="s">
        <v>1</v>
      </c>
      <c r="F58" s="23">
        <f t="shared" si="5"/>
        <v>4.0000000000000003E-5</v>
      </c>
      <c r="G58" s="23">
        <f t="shared" si="6"/>
        <v>10</v>
      </c>
      <c r="H58" s="23">
        <v>2.3900000000000001E-4</v>
      </c>
      <c r="I58" s="23">
        <f t="shared" si="7"/>
        <v>1.9739600536227286E-11</v>
      </c>
      <c r="J58" s="23">
        <f t="shared" si="3"/>
        <v>2.1600177403946822E-11</v>
      </c>
      <c r="K58" s="23">
        <f t="shared" si="4"/>
        <v>0.91386288950665895</v>
      </c>
    </row>
    <row r="59" spans="1:11">
      <c r="A59" s="23">
        <v>1.0000000000000001E-5</v>
      </c>
      <c r="B59" s="23">
        <v>1E-4</v>
      </c>
      <c r="C59" s="23">
        <v>4.9999999999999998E-8</v>
      </c>
      <c r="D59" s="23">
        <v>0</v>
      </c>
      <c r="E59" s="23" t="s">
        <v>1</v>
      </c>
      <c r="F59" s="23">
        <f t="shared" si="5"/>
        <v>1.9999999999999998E-4</v>
      </c>
      <c r="G59" s="23">
        <f t="shared" si="6"/>
        <v>10</v>
      </c>
      <c r="H59" s="23">
        <v>2.4000000000000001E-4</v>
      </c>
      <c r="I59" s="23">
        <f t="shared" si="7"/>
        <v>1.9905131053144929E-11</v>
      </c>
      <c r="J59" s="23">
        <f t="shared" si="3"/>
        <v>2.1607089737165177E-11</v>
      </c>
      <c r="K59" s="23">
        <f t="shared" si="4"/>
        <v>0.92123147056251631</v>
      </c>
    </row>
    <row r="60" spans="1:11">
      <c r="A60" s="23">
        <v>1.0000000000000001E-5</v>
      </c>
      <c r="B60" s="23">
        <v>1E-4</v>
      </c>
      <c r="C60" s="23">
        <v>9.9999999999999995E-8</v>
      </c>
      <c r="D60" s="23">
        <v>0</v>
      </c>
      <c r="E60" s="23" t="s">
        <v>1</v>
      </c>
      <c r="F60" s="23">
        <f t="shared" si="5"/>
        <v>3.9999999999999996E-4</v>
      </c>
      <c r="G60" s="23">
        <f t="shared" si="6"/>
        <v>10</v>
      </c>
      <c r="H60" s="23">
        <v>2.4000000000000001E-4</v>
      </c>
      <c r="I60" s="23">
        <f t="shared" si="7"/>
        <v>1.9905131053144929E-11</v>
      </c>
      <c r="J60" s="23">
        <f t="shared" si="3"/>
        <v>2.161573170877649E-11</v>
      </c>
      <c r="K60" s="23">
        <f t="shared" si="4"/>
        <v>0.92086316213218833</v>
      </c>
    </row>
    <row r="61" spans="1:11">
      <c r="A61" s="23">
        <v>1.0000000000000001E-5</v>
      </c>
      <c r="B61" s="23">
        <v>1E-4</v>
      </c>
      <c r="C61" s="23">
        <v>4.9999999999999998E-7</v>
      </c>
      <c r="D61" s="23">
        <v>0</v>
      </c>
      <c r="E61" s="23" t="s">
        <v>1</v>
      </c>
      <c r="F61" s="23">
        <f t="shared" si="5"/>
        <v>2E-3</v>
      </c>
      <c r="G61" s="23">
        <f t="shared" si="6"/>
        <v>10</v>
      </c>
      <c r="H61" s="23">
        <v>2.4000000000000001E-4</v>
      </c>
      <c r="I61" s="23">
        <f t="shared" si="7"/>
        <v>1.9905131053144929E-11</v>
      </c>
      <c r="J61" s="23">
        <f t="shared" si="3"/>
        <v>2.1684929685201524E-11</v>
      </c>
      <c r="K61" s="23">
        <f t="shared" si="4"/>
        <v>0.91792462978235134</v>
      </c>
    </row>
    <row r="62" spans="1:11">
      <c r="A62" s="23">
        <v>1.0000000000000001E-5</v>
      </c>
      <c r="B62" s="23">
        <v>1E-4</v>
      </c>
      <c r="C62" s="23">
        <v>9.9999999999999995E-7</v>
      </c>
      <c r="D62" s="23">
        <v>0</v>
      </c>
      <c r="E62" s="23" t="s">
        <v>1</v>
      </c>
      <c r="F62" s="23">
        <f t="shared" si="5"/>
        <v>4.0000000000000001E-3</v>
      </c>
      <c r="G62" s="23">
        <f t="shared" si="6"/>
        <v>10</v>
      </c>
      <c r="H62" s="23">
        <v>2.4000000000000001E-4</v>
      </c>
      <c r="I62" s="23">
        <f t="shared" si="7"/>
        <v>1.9905131053144929E-11</v>
      </c>
      <c r="J62" s="23">
        <f t="shared" si="3"/>
        <v>2.1771582664569165E-11</v>
      </c>
      <c r="K62" s="23">
        <f t="shared" si="4"/>
        <v>0.91427120204441181</v>
      </c>
    </row>
    <row r="63" spans="1:11">
      <c r="A63" s="23">
        <v>1.0000000000000001E-5</v>
      </c>
      <c r="B63" s="23">
        <v>1E-4</v>
      </c>
      <c r="C63" s="23">
        <v>5.0000000000000004E-6</v>
      </c>
      <c r="D63" s="23">
        <v>0</v>
      </c>
      <c r="E63" s="23" t="s">
        <v>1</v>
      </c>
      <c r="F63" s="23">
        <f t="shared" si="5"/>
        <v>0.02</v>
      </c>
      <c r="G63" s="23">
        <f t="shared" si="6"/>
        <v>10</v>
      </c>
      <c r="H63" s="23">
        <v>2.4399999999999999E-4</v>
      </c>
      <c r="I63" s="23">
        <f t="shared" si="7"/>
        <v>2.057416462465341E-11</v>
      </c>
      <c r="J63" s="23">
        <f t="shared" si="3"/>
        <v>2.24710268529644E-11</v>
      </c>
      <c r="K63" s="23">
        <f t="shared" si="4"/>
        <v>0.91558631295655479</v>
      </c>
    </row>
    <row r="64" spans="1:11">
      <c r="A64" s="23">
        <v>1.0000000000000001E-5</v>
      </c>
      <c r="B64" s="23">
        <v>1E-4</v>
      </c>
      <c r="C64" s="23">
        <v>1.0000000000000001E-5</v>
      </c>
      <c r="D64" s="23">
        <v>0</v>
      </c>
      <c r="E64" s="23" t="s">
        <v>1</v>
      </c>
      <c r="F64" s="23">
        <f t="shared" si="5"/>
        <v>0.04</v>
      </c>
      <c r="G64" s="23">
        <f t="shared" si="6"/>
        <v>10</v>
      </c>
      <c r="H64" s="23">
        <v>2.4899999999999998E-4</v>
      </c>
      <c r="I64" s="23">
        <f t="shared" si="7"/>
        <v>2.1426007472674279E-11</v>
      </c>
      <c r="J64" s="23">
        <f t="shared" si="3"/>
        <v>2.3360882972093705E-11</v>
      </c>
      <c r="K64" s="23">
        <f t="shared" si="4"/>
        <v>0.91717455621301736</v>
      </c>
    </row>
    <row r="65" spans="1:11">
      <c r="A65" s="23">
        <v>1.0000000000000001E-5</v>
      </c>
      <c r="B65" s="23">
        <v>1E-4</v>
      </c>
      <c r="C65" s="23">
        <v>1E-4</v>
      </c>
      <c r="D65" s="23">
        <v>0</v>
      </c>
      <c r="E65" s="23" t="s">
        <v>1</v>
      </c>
      <c r="F65" s="23">
        <f t="shared" si="5"/>
        <v>0.4</v>
      </c>
      <c r="G65" s="23">
        <f t="shared" si="6"/>
        <v>10</v>
      </c>
      <c r="H65" s="23">
        <v>3.3700000000000001E-4</v>
      </c>
      <c r="I65" s="23">
        <f t="shared" si="7"/>
        <v>3.9246628968309314E-11</v>
      </c>
      <c r="J65" s="23">
        <f t="shared" si="3"/>
        <v>4.2332961007122459E-11</v>
      </c>
      <c r="K65" s="23">
        <f t="shared" si="4"/>
        <v>0.92709387755102046</v>
      </c>
    </row>
    <row r="66" spans="1:11">
      <c r="A66" s="23">
        <v>1.0000000000000001E-5</v>
      </c>
      <c r="B66" s="23">
        <v>1E-3</v>
      </c>
      <c r="C66" s="23">
        <v>0</v>
      </c>
      <c r="D66" s="23">
        <v>0</v>
      </c>
      <c r="E66" s="23" t="s">
        <v>1</v>
      </c>
      <c r="F66" s="23">
        <f t="shared" si="5"/>
        <v>0</v>
      </c>
      <c r="G66" s="23">
        <f t="shared" si="6"/>
        <v>100</v>
      </c>
      <c r="H66" s="23">
        <v>2.4888208800898001E-4</v>
      </c>
      <c r="I66" s="23">
        <f t="shared" si="7"/>
        <v>1.9654342948338058E-10</v>
      </c>
      <c r="J66" s="23">
        <f t="shared" si="3"/>
        <v>1.983130362578557E-10</v>
      </c>
      <c r="K66" s="23">
        <f t="shared" si="4"/>
        <v>0.99107669970735457</v>
      </c>
    </row>
    <row r="67" spans="1:11">
      <c r="A67" s="23">
        <v>1.0000000000000001E-5</v>
      </c>
      <c r="B67" s="23">
        <v>1E-3</v>
      </c>
      <c r="C67" s="23">
        <v>1E-8</v>
      </c>
      <c r="D67" s="23">
        <v>0</v>
      </c>
      <c r="E67" s="23" t="s">
        <v>1</v>
      </c>
      <c r="F67" s="23">
        <f t="shared" si="5"/>
        <v>4.0000000000000003E-5</v>
      </c>
      <c r="G67" s="23">
        <f t="shared" si="6"/>
        <v>100</v>
      </c>
      <c r="H67" s="23">
        <v>2.4889204000000002E-4</v>
      </c>
      <c r="I67" s="23">
        <f t="shared" si="7"/>
        <v>1.9655914807179281E-10</v>
      </c>
      <c r="J67" s="23">
        <f t="shared" si="3"/>
        <v>1.9832890161805719E-10</v>
      </c>
      <c r="K67" s="23">
        <f t="shared" si="4"/>
        <v>0.99107667348618422</v>
      </c>
    </row>
    <row r="68" spans="1:11">
      <c r="A68" s="23">
        <v>1.0000000000000001E-5</v>
      </c>
      <c r="B68" s="23">
        <v>1E-3</v>
      </c>
      <c r="C68" s="23">
        <v>4.9999999999999998E-8</v>
      </c>
      <c r="D68" s="23">
        <v>0</v>
      </c>
      <c r="E68" s="23" t="s">
        <v>1</v>
      </c>
      <c r="F68" s="23">
        <f t="shared" ref="F68:F101" si="8">C68/0.00025</f>
        <v>1.9999999999999998E-4</v>
      </c>
      <c r="G68" s="23">
        <f t="shared" ref="G68:G101" si="9">B68/A68</f>
        <v>100</v>
      </c>
      <c r="H68" s="23">
        <v>2.4893186000000001E-4</v>
      </c>
      <c r="I68" s="23">
        <f t="shared" ref="I68:I99" si="10">(A68+B68)*PI()*H68^2</f>
        <v>1.9662204772412537E-10</v>
      </c>
      <c r="J68" s="23">
        <f t="shared" si="3"/>
        <v>1.9839236940488027E-10</v>
      </c>
      <c r="K68" s="23">
        <f t="shared" si="4"/>
        <v>0.99107666446010323</v>
      </c>
    </row>
    <row r="69" spans="1:11">
      <c r="A69" s="23">
        <v>1.0000000000000001E-5</v>
      </c>
      <c r="B69" s="23">
        <v>1E-3</v>
      </c>
      <c r="C69" s="23">
        <v>9.9999999999999995E-8</v>
      </c>
      <c r="D69" s="23">
        <v>0</v>
      </c>
      <c r="E69" s="23" t="s">
        <v>1</v>
      </c>
      <c r="F69" s="23">
        <f t="shared" si="8"/>
        <v>3.9999999999999996E-4</v>
      </c>
      <c r="G69" s="23">
        <f t="shared" si="9"/>
        <v>100</v>
      </c>
      <c r="H69" s="23">
        <v>2.4898164E-4</v>
      </c>
      <c r="I69" s="23">
        <f t="shared" si="10"/>
        <v>1.9670069434007068E-10</v>
      </c>
      <c r="J69" s="23">
        <f t="shared" ref="J69:J101" si="11">(B69+A69)*PI()*(0.00025+C69)^2</f>
        <v>1.9847171841694776E-10</v>
      </c>
      <c r="K69" s="23">
        <f t="shared" ref="K69:K101" si="12">I69/J69</f>
        <v>0.99107669298677337</v>
      </c>
    </row>
    <row r="70" spans="1:11">
      <c r="A70" s="23">
        <v>1.0000000000000001E-5</v>
      </c>
      <c r="B70" s="23">
        <v>1E-3</v>
      </c>
      <c r="C70" s="23">
        <v>4.9999999999999998E-7</v>
      </c>
      <c r="D70" s="23">
        <v>0</v>
      </c>
      <c r="E70" s="23" t="s">
        <v>1</v>
      </c>
      <c r="F70" s="23">
        <f t="shared" si="8"/>
        <v>2E-3</v>
      </c>
      <c r="G70" s="23">
        <f t="shared" si="9"/>
        <v>100</v>
      </c>
      <c r="H70" s="23">
        <v>2.4937986000000002E-4</v>
      </c>
      <c r="I70" s="23">
        <f t="shared" si="10"/>
        <v>1.9733040174281082E-10</v>
      </c>
      <c r="J70" s="23">
        <f t="shared" si="11"/>
        <v>1.9910708165503219E-10</v>
      </c>
      <c r="K70" s="23">
        <f t="shared" si="12"/>
        <v>0.99107676182357196</v>
      </c>
    </row>
    <row r="71" spans="1:11">
      <c r="A71" s="23">
        <v>1.0000000000000001E-5</v>
      </c>
      <c r="B71" s="23">
        <v>1E-3</v>
      </c>
      <c r="C71" s="23">
        <v>9.9999999999999995E-7</v>
      </c>
      <c r="D71" s="23">
        <v>0</v>
      </c>
      <c r="E71" s="23" t="s">
        <v>1</v>
      </c>
      <c r="F71" s="23">
        <f t="shared" si="8"/>
        <v>4.0000000000000001E-3</v>
      </c>
      <c r="G71" s="23">
        <f t="shared" si="9"/>
        <v>100</v>
      </c>
      <c r="H71" s="23">
        <v>2.4987764000000001E-4</v>
      </c>
      <c r="I71" s="23">
        <f t="shared" si="10"/>
        <v>1.9811895909911163E-10</v>
      </c>
      <c r="J71" s="23">
        <f t="shared" si="11"/>
        <v>1.9990271355649869E-10</v>
      </c>
      <c r="K71" s="23">
        <f t="shared" si="12"/>
        <v>0.99107688722352971</v>
      </c>
    </row>
    <row r="72" spans="1:11">
      <c r="A72" s="23">
        <v>1.0000000000000001E-5</v>
      </c>
      <c r="B72" s="23">
        <v>1E-3</v>
      </c>
      <c r="C72" s="23">
        <v>5.0000000000000004E-6</v>
      </c>
      <c r="D72" s="23">
        <v>0</v>
      </c>
      <c r="E72" s="23" t="s">
        <v>1</v>
      </c>
      <c r="F72" s="23">
        <f t="shared" si="8"/>
        <v>0.02</v>
      </c>
      <c r="G72" s="23">
        <f t="shared" si="9"/>
        <v>100</v>
      </c>
      <c r="H72" s="23">
        <v>2.5386043999999999E-4</v>
      </c>
      <c r="I72" s="23">
        <f t="shared" si="10"/>
        <v>2.0448492821671615E-10</v>
      </c>
      <c r="J72" s="23">
        <f t="shared" si="11"/>
        <v>2.0632488292267311E-10</v>
      </c>
      <c r="K72" s="23">
        <f t="shared" si="12"/>
        <v>0.9910822452440381</v>
      </c>
    </row>
    <row r="73" spans="1:11">
      <c r="A73" s="23">
        <v>1.0000000000000001E-5</v>
      </c>
      <c r="B73" s="23">
        <v>1E-3</v>
      </c>
      <c r="C73" s="23">
        <v>1.0000000000000001E-5</v>
      </c>
      <c r="D73" s="23">
        <v>0</v>
      </c>
      <c r="E73" s="23" t="s">
        <v>1</v>
      </c>
      <c r="F73" s="23">
        <f t="shared" si="8"/>
        <v>0.04</v>
      </c>
      <c r="G73" s="23">
        <f t="shared" si="9"/>
        <v>100</v>
      </c>
      <c r="H73" s="23">
        <v>2.5884018000000002E-4</v>
      </c>
      <c r="I73" s="23">
        <f t="shared" si="10"/>
        <v>2.1258598650996787E-10</v>
      </c>
      <c r="J73" s="23">
        <f t="shared" si="11"/>
        <v>2.1449538001649675E-10</v>
      </c>
      <c r="K73" s="23">
        <f t="shared" si="12"/>
        <v>0.99109820684071592</v>
      </c>
    </row>
    <row r="74" spans="1:11">
      <c r="A74" s="23">
        <v>1.0000000000000001E-5</v>
      </c>
      <c r="B74" s="23">
        <v>1E-3</v>
      </c>
      <c r="C74" s="23">
        <v>1E-4</v>
      </c>
      <c r="D74" s="23">
        <v>0</v>
      </c>
      <c r="E74" s="23" t="s">
        <v>1</v>
      </c>
      <c r="F74" s="23">
        <f t="shared" si="8"/>
        <v>0.4</v>
      </c>
      <c r="G74" s="23">
        <f t="shared" si="9"/>
        <v>100</v>
      </c>
      <c r="H74" s="23">
        <v>3.4862753E-4</v>
      </c>
      <c r="I74" s="23">
        <f t="shared" si="10"/>
        <v>3.8565112661867133E-10</v>
      </c>
      <c r="J74" s="23">
        <f t="shared" si="11"/>
        <v>3.8869355106539712E-10</v>
      </c>
      <c r="K74" s="23">
        <f t="shared" si="12"/>
        <v>0.99217269121551777</v>
      </c>
    </row>
    <row r="75" spans="1:11">
      <c r="A75" s="23">
        <v>1.0000000000000001E-5</v>
      </c>
      <c r="B75" s="23">
        <v>0.01</v>
      </c>
      <c r="C75" s="23">
        <v>0</v>
      </c>
      <c r="D75" s="23">
        <v>0</v>
      </c>
      <c r="E75" s="23" t="s">
        <v>1</v>
      </c>
      <c r="F75" s="23">
        <f t="shared" si="8"/>
        <v>0</v>
      </c>
      <c r="G75" s="23">
        <f t="shared" si="9"/>
        <v>999.99999999999989</v>
      </c>
      <c r="H75" s="23">
        <v>2.4988753018967999E-4</v>
      </c>
      <c r="I75" s="23">
        <f t="shared" si="10"/>
        <v>1.9636908633730502E-9</v>
      </c>
      <c r="J75" s="23">
        <f t="shared" si="11"/>
        <v>1.9654589039021141E-9</v>
      </c>
      <c r="K75" s="23">
        <f t="shared" si="12"/>
        <v>0.99910044390877173</v>
      </c>
    </row>
    <row r="76" spans="1:11">
      <c r="A76" s="23">
        <v>1.0000000000000001E-5</v>
      </c>
      <c r="B76" s="23">
        <v>0.01</v>
      </c>
      <c r="C76" s="23">
        <v>1E-8</v>
      </c>
      <c r="D76" s="23">
        <v>0</v>
      </c>
      <c r="E76" s="23" t="s">
        <v>1</v>
      </c>
      <c r="F76" s="23">
        <f t="shared" si="8"/>
        <v>4.0000000000000003E-5</v>
      </c>
      <c r="G76" s="23">
        <f t="shared" si="9"/>
        <v>999.99999999999989</v>
      </c>
      <c r="H76" s="23">
        <v>2.4989753000000001E-4</v>
      </c>
      <c r="I76" s="23">
        <f t="shared" si="10"/>
        <v>1.9638480295113204E-9</v>
      </c>
      <c r="J76" s="23">
        <f t="shared" si="11"/>
        <v>1.9656161437591606E-9</v>
      </c>
      <c r="K76" s="23">
        <f t="shared" si="12"/>
        <v>0.99910047836478455</v>
      </c>
    </row>
    <row r="77" spans="1:11">
      <c r="A77" s="23">
        <v>1.0000000000000001E-5</v>
      </c>
      <c r="B77" s="23">
        <v>0.01</v>
      </c>
      <c r="C77" s="23">
        <v>4.9999999999999998E-8</v>
      </c>
      <c r="D77" s="23">
        <v>0</v>
      </c>
      <c r="E77" s="23" t="s">
        <v>1</v>
      </c>
      <c r="F77" s="23">
        <f t="shared" si="8"/>
        <v>1.9999999999999998E-4</v>
      </c>
      <c r="G77" s="23">
        <f t="shared" si="9"/>
        <v>999.99999999999989</v>
      </c>
      <c r="H77" s="23">
        <v>2.4993751000000001E-4</v>
      </c>
      <c r="I77" s="23">
        <f t="shared" si="10"/>
        <v>1.9644764544887514E-9</v>
      </c>
      <c r="J77" s="23">
        <f t="shared" si="11"/>
        <v>1.9662451660820314E-9</v>
      </c>
      <c r="K77" s="23">
        <f t="shared" si="12"/>
        <v>0.99910046233105076</v>
      </c>
    </row>
    <row r="78" spans="1:11">
      <c r="A78" s="23">
        <v>1.0000000000000001E-5</v>
      </c>
      <c r="B78" s="23">
        <v>0.01</v>
      </c>
      <c r="C78" s="23">
        <v>9.9999999999999995E-8</v>
      </c>
      <c r="D78" s="23">
        <v>0</v>
      </c>
      <c r="E78" s="23" t="s">
        <v>1</v>
      </c>
      <c r="F78" s="23">
        <f t="shared" si="8"/>
        <v>3.9999999999999996E-4</v>
      </c>
      <c r="G78" s="23">
        <f t="shared" si="9"/>
        <v>999.99999999999989</v>
      </c>
      <c r="H78" s="23">
        <v>2.4998749000000001E-4</v>
      </c>
      <c r="I78" s="23">
        <f t="shared" si="10"/>
        <v>1.9652622056965242E-9</v>
      </c>
      <c r="J78" s="23">
        <f t="shared" si="11"/>
        <v>1.9670315854986608E-9</v>
      </c>
      <c r="K78" s="23">
        <f t="shared" si="12"/>
        <v>0.99910048226211479</v>
      </c>
    </row>
    <row r="79" spans="1:11">
      <c r="A79" s="23">
        <v>1.0000000000000001E-5</v>
      </c>
      <c r="B79" s="23">
        <v>0.01</v>
      </c>
      <c r="C79" s="23">
        <v>4.9999999999999998E-7</v>
      </c>
      <c r="D79" s="23">
        <v>0</v>
      </c>
      <c r="E79" s="23" t="s">
        <v>1</v>
      </c>
      <c r="F79" s="23">
        <f t="shared" si="8"/>
        <v>2E-3</v>
      </c>
      <c r="G79" s="23">
        <f t="shared" si="9"/>
        <v>999.99999999999989</v>
      </c>
      <c r="H79" s="23">
        <v>2.5038730999999998E-4</v>
      </c>
      <c r="I79" s="23">
        <f t="shared" si="10"/>
        <v>1.9715535563922075E-9</v>
      </c>
      <c r="J79" s="23">
        <f t="shared" si="11"/>
        <v>1.9733286013533388E-9</v>
      </c>
      <c r="K79" s="23">
        <f t="shared" si="12"/>
        <v>0.99910048181538846</v>
      </c>
    </row>
    <row r="80" spans="1:11">
      <c r="A80" s="23">
        <v>1.0000000000000001E-5</v>
      </c>
      <c r="B80" s="23">
        <v>0.01</v>
      </c>
      <c r="C80" s="23">
        <v>9.9999999999999995E-7</v>
      </c>
      <c r="D80" s="23">
        <v>0</v>
      </c>
      <c r="E80" s="23" t="s">
        <v>1</v>
      </c>
      <c r="F80" s="23">
        <f t="shared" si="8"/>
        <v>4.0000000000000001E-3</v>
      </c>
      <c r="G80" s="23">
        <f t="shared" si="9"/>
        <v>999.99999999999989</v>
      </c>
      <c r="H80" s="23">
        <v>2.5088707999999999E-4</v>
      </c>
      <c r="I80" s="23">
        <f t="shared" si="10"/>
        <v>1.9794318044352918E-9</v>
      </c>
      <c r="J80" s="23">
        <f t="shared" si="11"/>
        <v>1.9812140224757939E-9</v>
      </c>
      <c r="K80" s="23">
        <f t="shared" si="12"/>
        <v>0.99910044143626897</v>
      </c>
    </row>
    <row r="81" spans="1:18">
      <c r="A81" s="23">
        <v>1.0000000000000001E-5</v>
      </c>
      <c r="B81" s="23">
        <v>0.01</v>
      </c>
      <c r="C81" s="23">
        <v>5.0000000000000004E-6</v>
      </c>
      <c r="D81" s="23">
        <v>0</v>
      </c>
      <c r="E81" s="23" t="s">
        <v>1</v>
      </c>
      <c r="F81" s="23">
        <f t="shared" si="8"/>
        <v>0.02</v>
      </c>
      <c r="G81" s="23">
        <f t="shared" si="9"/>
        <v>999.99999999999989</v>
      </c>
      <c r="H81" s="23">
        <v>2.5488535000000001E-4</v>
      </c>
      <c r="I81" s="23">
        <f t="shared" si="10"/>
        <v>2.0430250836984132E-9</v>
      </c>
      <c r="J81" s="23">
        <f t="shared" si="11"/>
        <v>2.0448634436197605E-9</v>
      </c>
      <c r="K81" s="23">
        <f t="shared" si="12"/>
        <v>0.99910098646093792</v>
      </c>
    </row>
    <row r="82" spans="1:18">
      <c r="A82" s="23">
        <v>1.0000000000000001E-5</v>
      </c>
      <c r="B82" s="23">
        <v>0.01</v>
      </c>
      <c r="C82" s="23">
        <v>1.0000000000000001E-5</v>
      </c>
      <c r="D82" s="23">
        <v>0</v>
      </c>
      <c r="E82" s="23" t="s">
        <v>1</v>
      </c>
      <c r="F82" s="23">
        <f t="shared" si="8"/>
        <v>0.04</v>
      </c>
      <c r="G82" s="23">
        <f t="shared" si="9"/>
        <v>999.99999999999989</v>
      </c>
      <c r="H82" s="23">
        <v>2.5988330999999999E-4</v>
      </c>
      <c r="I82" s="23">
        <f t="shared" si="10"/>
        <v>2.1239325916612201E-9</v>
      </c>
      <c r="J82" s="23">
        <f t="shared" si="11"/>
        <v>2.1258403504605273E-9</v>
      </c>
      <c r="K82" s="23">
        <f t="shared" si="12"/>
        <v>0.99910258604372904</v>
      </c>
    </row>
    <row r="83" spans="1:18">
      <c r="A83" s="23">
        <v>1.0000000000000001E-5</v>
      </c>
      <c r="B83" s="23">
        <v>0.01</v>
      </c>
      <c r="C83" s="23">
        <v>1E-4</v>
      </c>
      <c r="D83" s="23">
        <v>0</v>
      </c>
      <c r="E83" s="23" t="s">
        <v>1</v>
      </c>
      <c r="F83" s="23">
        <f t="shared" si="8"/>
        <v>0.4</v>
      </c>
      <c r="G83" s="23">
        <f t="shared" si="9"/>
        <v>999.99999999999989</v>
      </c>
      <c r="H83" s="23">
        <v>3.4986189E-4</v>
      </c>
      <c r="I83" s="23">
        <f t="shared" si="10"/>
        <v>3.8492598167592147E-9</v>
      </c>
      <c r="J83" s="23">
        <f t="shared" si="11"/>
        <v>3.852299451648144E-9</v>
      </c>
      <c r="K83" s="23">
        <f t="shared" si="12"/>
        <v>0.99921095570915996</v>
      </c>
    </row>
    <row r="84" spans="1:18">
      <c r="A84" s="23">
        <v>1.0000000000000001E-5</v>
      </c>
      <c r="B84" s="23">
        <v>0.1</v>
      </c>
      <c r="C84" s="23">
        <v>0</v>
      </c>
      <c r="D84" s="23">
        <v>0</v>
      </c>
      <c r="E84" s="23" t="s">
        <v>1</v>
      </c>
      <c r="F84" s="23">
        <f t="shared" si="8"/>
        <v>0</v>
      </c>
      <c r="G84" s="23">
        <f t="shared" si="9"/>
        <v>10000</v>
      </c>
      <c r="H84" s="23">
        <v>2.4998874618243499E-4</v>
      </c>
      <c r="I84" s="23">
        <f t="shared" si="10"/>
        <v>1.9635149697832545E-8</v>
      </c>
      <c r="J84" s="23">
        <f t="shared" si="11"/>
        <v>1.9636917580344699E-8</v>
      </c>
      <c r="K84" s="23">
        <f t="shared" si="12"/>
        <v>0.99990997148585459</v>
      </c>
    </row>
    <row r="85" spans="1:18">
      <c r="A85" s="23">
        <v>1.0000000000000001E-5</v>
      </c>
      <c r="B85" s="23">
        <v>0.1</v>
      </c>
      <c r="C85" s="23">
        <v>1E-8</v>
      </c>
      <c r="D85" s="23">
        <v>0</v>
      </c>
      <c r="E85" s="23" t="s">
        <v>1</v>
      </c>
      <c r="F85" s="23">
        <f t="shared" si="8"/>
        <v>4.0000000000000003E-5</v>
      </c>
      <c r="G85" s="23">
        <f t="shared" si="9"/>
        <v>10000</v>
      </c>
      <c r="H85" s="23">
        <v>2.4999875000000001E-4</v>
      </c>
      <c r="I85" s="23">
        <f t="shared" si="10"/>
        <v>1.9636721211659822E-8</v>
      </c>
      <c r="J85" s="23">
        <f t="shared" si="11"/>
        <v>1.9638488565170194E-8</v>
      </c>
      <c r="K85" s="23">
        <f t="shared" si="12"/>
        <v>0.99991000562469423</v>
      </c>
    </row>
    <row r="86" spans="1:18">
      <c r="A86" s="23">
        <v>1.0000000000000001E-5</v>
      </c>
      <c r="B86" s="23">
        <v>0.1</v>
      </c>
      <c r="C86" s="23">
        <v>4.9999999999999998E-8</v>
      </c>
      <c r="D86" s="23">
        <v>0</v>
      </c>
      <c r="E86" s="23" t="s">
        <v>1</v>
      </c>
      <c r="F86" s="23">
        <f t="shared" si="8"/>
        <v>1.9999999999999998E-4</v>
      </c>
      <c r="G86" s="23">
        <f t="shared" si="9"/>
        <v>10000</v>
      </c>
      <c r="H86" s="23">
        <v>2.5003873999999998E-4</v>
      </c>
      <c r="I86" s="23">
        <f t="shared" si="10"/>
        <v>1.9643003925374674E-8</v>
      </c>
      <c r="J86" s="23">
        <f t="shared" si="11"/>
        <v>1.964477313285354E-8</v>
      </c>
      <c r="K86" s="23">
        <f t="shared" si="12"/>
        <v>0.99990994004018774</v>
      </c>
    </row>
    <row r="87" spans="1:18">
      <c r="A87" s="23">
        <v>1.0000000000000001E-5</v>
      </c>
      <c r="B87" s="23">
        <v>0.1</v>
      </c>
      <c r="C87" s="23">
        <v>9.9999999999999995E-8</v>
      </c>
      <c r="D87" s="23">
        <v>0</v>
      </c>
      <c r="E87" s="23" t="s">
        <v>1</v>
      </c>
      <c r="F87" s="23">
        <f t="shared" si="8"/>
        <v>3.9999999999999996E-4</v>
      </c>
      <c r="G87" s="23">
        <f t="shared" si="9"/>
        <v>10000</v>
      </c>
      <c r="H87" s="23">
        <v>2.5008874000000001E-4</v>
      </c>
      <c r="I87" s="23">
        <f t="shared" si="10"/>
        <v>1.9650860695058223E-8</v>
      </c>
      <c r="J87" s="23">
        <f t="shared" si="11"/>
        <v>1.9652630256315788E-8</v>
      </c>
      <c r="K87" s="23">
        <f t="shared" si="12"/>
        <v>0.99990995804457283</v>
      </c>
    </row>
    <row r="88" spans="1:18">
      <c r="A88" s="23">
        <v>1.0000000000000001E-5</v>
      </c>
      <c r="B88" s="23">
        <v>0.1</v>
      </c>
      <c r="C88" s="23">
        <v>4.9999999999999998E-7</v>
      </c>
      <c r="D88" s="23">
        <v>0</v>
      </c>
      <c r="E88" s="23" t="s">
        <v>1</v>
      </c>
      <c r="F88" s="23">
        <f t="shared" si="8"/>
        <v>2E-3</v>
      </c>
      <c r="G88" s="23">
        <f t="shared" si="9"/>
        <v>10000</v>
      </c>
      <c r="H88" s="23">
        <v>2.5048871999999999E-4</v>
      </c>
      <c r="I88" s="23">
        <f t="shared" si="10"/>
        <v>1.9713768258800179E-8</v>
      </c>
      <c r="J88" s="23">
        <f t="shared" si="11"/>
        <v>1.9715543798336404E-8</v>
      </c>
      <c r="K88" s="23">
        <f t="shared" si="12"/>
        <v>0.99990994214745554</v>
      </c>
    </row>
    <row r="89" spans="1:18">
      <c r="A89" s="23">
        <v>1.0000000000000001E-5</v>
      </c>
      <c r="B89" s="23">
        <v>0.1</v>
      </c>
      <c r="C89" s="23">
        <v>9.9999999999999995E-7</v>
      </c>
      <c r="D89" s="23">
        <v>0</v>
      </c>
      <c r="E89" s="23" t="s">
        <v>1</v>
      </c>
      <c r="F89" s="23">
        <f t="shared" si="8"/>
        <v>4.0000000000000001E-3</v>
      </c>
      <c r="G89" s="23">
        <f t="shared" si="9"/>
        <v>10000</v>
      </c>
      <c r="H89" s="23">
        <v>2.5098870000000003E-4</v>
      </c>
      <c r="I89" s="23">
        <f t="shared" si="10"/>
        <v>1.9792544873729094E-8</v>
      </c>
      <c r="J89" s="23">
        <f t="shared" si="11"/>
        <v>1.9794327111668744E-8</v>
      </c>
      <c r="K89" s="23">
        <f t="shared" si="12"/>
        <v>0.99990996218615591</v>
      </c>
    </row>
    <row r="90" spans="1:18">
      <c r="A90" s="23">
        <v>1.0000000000000001E-5</v>
      </c>
      <c r="B90" s="23">
        <v>0.1</v>
      </c>
      <c r="C90" s="23">
        <v>5.0000000000000004E-6</v>
      </c>
      <c r="D90" s="23">
        <v>0</v>
      </c>
      <c r="E90" s="23" t="s">
        <v>1</v>
      </c>
      <c r="F90" s="23">
        <f t="shared" si="8"/>
        <v>0.02</v>
      </c>
      <c r="G90" s="23">
        <f t="shared" si="9"/>
        <v>10000</v>
      </c>
      <c r="H90" s="23">
        <v>2.5498852999999999E-4</v>
      </c>
      <c r="I90" s="23">
        <f t="shared" si="10"/>
        <v>2.0428411170697519E-8</v>
      </c>
      <c r="J90" s="23">
        <f t="shared" si="11"/>
        <v>2.0430249050590629E-8</v>
      </c>
      <c r="K90" s="23">
        <f t="shared" si="12"/>
        <v>0.9999100412389218</v>
      </c>
    </row>
    <row r="91" spans="1:18">
      <c r="A91" s="23">
        <v>1.0000000000000001E-5</v>
      </c>
      <c r="B91" s="23">
        <v>0.1</v>
      </c>
      <c r="C91" s="23">
        <v>1.0000000000000001E-5</v>
      </c>
      <c r="D91" s="23">
        <v>0</v>
      </c>
      <c r="E91" s="23" t="s">
        <v>1</v>
      </c>
      <c r="F91" s="23">
        <f t="shared" si="8"/>
        <v>0.04</v>
      </c>
      <c r="G91" s="23">
        <f t="shared" si="9"/>
        <v>10000</v>
      </c>
      <c r="H91" s="23">
        <v>2.5998831999999997E-4</v>
      </c>
      <c r="I91" s="23">
        <f t="shared" si="10"/>
        <v>2.1237381829241615E-8</v>
      </c>
      <c r="J91" s="23">
        <f t="shared" si="11"/>
        <v>2.123929005490083E-8</v>
      </c>
      <c r="K91" s="23">
        <f t="shared" si="12"/>
        <v>0.99991015586423637</v>
      </c>
      <c r="Q91" s="1"/>
      <c r="R91" s="1"/>
    </row>
    <row r="92" spans="1:18">
      <c r="A92" s="23">
        <v>1.0000000000000001E-5</v>
      </c>
      <c r="B92" s="23">
        <v>0.1</v>
      </c>
      <c r="C92" s="23">
        <v>1E-4</v>
      </c>
      <c r="D92" s="23">
        <v>0</v>
      </c>
      <c r="E92" s="23" t="s">
        <v>1</v>
      </c>
      <c r="F92" s="23">
        <f t="shared" si="8"/>
        <v>0.4</v>
      </c>
      <c r="G92" s="23">
        <f t="shared" si="9"/>
        <v>10000</v>
      </c>
      <c r="H92" s="23">
        <v>3.4998617999999998E-4</v>
      </c>
      <c r="I92" s="23">
        <f t="shared" si="10"/>
        <v>3.848531903683288E-8</v>
      </c>
      <c r="J92" s="23">
        <f t="shared" si="11"/>
        <v>3.8488358457475608E-8</v>
      </c>
      <c r="K92" s="23">
        <f t="shared" si="12"/>
        <v>0.99992103013055011</v>
      </c>
      <c r="Q92" s="1"/>
      <c r="R92" s="1"/>
    </row>
    <row r="93" spans="1:18">
      <c r="A93" s="23">
        <v>1.0000000000000001E-5</v>
      </c>
      <c r="B93" s="23">
        <v>1</v>
      </c>
      <c r="C93" s="23">
        <v>0</v>
      </c>
      <c r="D93" s="23">
        <v>0</v>
      </c>
      <c r="E93" s="23" t="s">
        <v>1</v>
      </c>
      <c r="F93" s="23">
        <f t="shared" si="8"/>
        <v>0</v>
      </c>
      <c r="G93" s="23">
        <f t="shared" si="9"/>
        <v>99999.999999999985</v>
      </c>
      <c r="H93" s="23">
        <v>2.4999887454982901E-4</v>
      </c>
      <c r="I93" s="23">
        <f t="shared" si="10"/>
        <v>1.9634973647807678E-7</v>
      </c>
      <c r="J93" s="23">
        <f t="shared" si="11"/>
        <v>1.9635150434477058E-7</v>
      </c>
      <c r="K93" s="23">
        <f t="shared" si="12"/>
        <v>0.99999099641889833</v>
      </c>
      <c r="Q93" s="1"/>
      <c r="R93" s="1"/>
    </row>
    <row r="94" spans="1:18">
      <c r="A94" s="23">
        <v>1.0000000000000001E-5</v>
      </c>
      <c r="B94" s="23">
        <v>1</v>
      </c>
      <c r="C94" s="23">
        <v>1E-8</v>
      </c>
      <c r="D94" s="23">
        <v>0</v>
      </c>
      <c r="E94" s="23" t="s">
        <v>1</v>
      </c>
      <c r="F94" s="23">
        <f t="shared" si="8"/>
        <v>4.0000000000000003E-5</v>
      </c>
      <c r="G94" s="23">
        <f t="shared" si="9"/>
        <v>99999.999999999985</v>
      </c>
      <c r="H94" s="23">
        <v>2.5000887000000002E-4</v>
      </c>
      <c r="I94" s="23">
        <f t="shared" si="10"/>
        <v>1.9636543769469216E-7</v>
      </c>
      <c r="J94" s="23">
        <f t="shared" si="11"/>
        <v>1.9636721277928056E-7</v>
      </c>
      <c r="K94" s="23">
        <f t="shared" si="12"/>
        <v>0.99999096038201452</v>
      </c>
      <c r="Q94" s="1"/>
      <c r="R94" s="1"/>
    </row>
    <row r="95" spans="1:18">
      <c r="A95" s="23">
        <v>1.0000000000000001E-5</v>
      </c>
      <c r="B95" s="23">
        <v>1</v>
      </c>
      <c r="C95" s="23">
        <v>4.9999999999999998E-8</v>
      </c>
      <c r="D95" s="23">
        <v>0</v>
      </c>
      <c r="E95" s="23" t="s">
        <v>1</v>
      </c>
      <c r="F95" s="23">
        <f t="shared" si="8"/>
        <v>1.9999999999999998E-4</v>
      </c>
      <c r="G95" s="23">
        <f t="shared" si="9"/>
        <v>99999.999999999985</v>
      </c>
      <c r="H95" s="23">
        <v>2.5004887E-4</v>
      </c>
      <c r="I95" s="23">
        <f t="shared" si="10"/>
        <v>1.964282774319774E-7</v>
      </c>
      <c r="J95" s="23">
        <f t="shared" si="11"/>
        <v>1.9643005280056866E-7</v>
      </c>
      <c r="K95" s="23">
        <f t="shared" si="12"/>
        <v>0.99999096182806069</v>
      </c>
      <c r="Q95" s="1"/>
      <c r="R95" s="1"/>
    </row>
    <row r="96" spans="1:18">
      <c r="A96" s="23">
        <v>1.0000000000000001E-5</v>
      </c>
      <c r="B96" s="23">
        <v>1</v>
      </c>
      <c r="C96" s="23">
        <v>9.9999999999999995E-8</v>
      </c>
      <c r="D96" s="23">
        <v>0</v>
      </c>
      <c r="E96" s="23" t="s">
        <v>1</v>
      </c>
      <c r="F96" s="23">
        <f t="shared" si="8"/>
        <v>3.9999999999999996E-4</v>
      </c>
      <c r="G96" s="23">
        <f t="shared" si="9"/>
        <v>99999.999999999985</v>
      </c>
      <c r="H96" s="23">
        <v>2.5009887000000002E-4</v>
      </c>
      <c r="I96" s="23">
        <f t="shared" si="10"/>
        <v>1.9650684124089236E-7</v>
      </c>
      <c r="J96" s="23">
        <f t="shared" si="11"/>
        <v>1.9650861696448707E-7</v>
      </c>
      <c r="K96" s="23">
        <f t="shared" si="12"/>
        <v>0.99999096363496853</v>
      </c>
      <c r="Q96" s="1"/>
      <c r="R96" s="1"/>
    </row>
    <row r="97" spans="1:18">
      <c r="A97" s="23">
        <v>1.0000000000000001E-5</v>
      </c>
      <c r="B97" s="23">
        <v>1</v>
      </c>
      <c r="C97" s="23">
        <v>4.9999999999999998E-7</v>
      </c>
      <c r="D97" s="23">
        <v>0</v>
      </c>
      <c r="E97" s="23" t="s">
        <v>1</v>
      </c>
      <c r="F97" s="23">
        <f t="shared" si="8"/>
        <v>2E-3</v>
      </c>
      <c r="G97" s="23">
        <f t="shared" si="9"/>
        <v>99999.999999999985</v>
      </c>
      <c r="H97" s="23">
        <v>2.5049886999999998E-4</v>
      </c>
      <c r="I97" s="23">
        <f t="shared" si="10"/>
        <v>1.9713591720454407E-7</v>
      </c>
      <c r="J97" s="23">
        <f t="shared" si="11"/>
        <v>1.9713769576816707E-7</v>
      </c>
      <c r="K97" s="23">
        <f t="shared" si="12"/>
        <v>0.99999097806426085</v>
      </c>
      <c r="Q97" s="1"/>
      <c r="R97" s="1"/>
    </row>
    <row r="98" spans="1:18">
      <c r="A98" s="23">
        <v>1.0000000000000001E-5</v>
      </c>
      <c r="B98" s="23">
        <v>1</v>
      </c>
      <c r="C98" s="23">
        <v>9.9999999999999995E-7</v>
      </c>
      <c r="D98" s="23">
        <v>0</v>
      </c>
      <c r="E98" s="23" t="s">
        <v>1</v>
      </c>
      <c r="F98" s="23">
        <f t="shared" si="8"/>
        <v>4.0000000000000001E-3</v>
      </c>
      <c r="G98" s="23">
        <f t="shared" si="9"/>
        <v>99999.999999999985</v>
      </c>
      <c r="H98" s="23">
        <v>2.5099886999999999E-4</v>
      </c>
      <c r="I98" s="23">
        <f t="shared" si="10"/>
        <v>1.9792367588994012E-7</v>
      </c>
      <c r="J98" s="23">
        <f t="shared" si="11"/>
        <v>1.9792545800359829E-7</v>
      </c>
      <c r="K98" s="23">
        <f t="shared" si="12"/>
        <v>0.99999099603620401</v>
      </c>
      <c r="Q98" s="1"/>
      <c r="R98" s="1"/>
    </row>
    <row r="99" spans="1:18">
      <c r="A99" s="23">
        <v>1.0000000000000001E-5</v>
      </c>
      <c r="B99" s="23">
        <v>1</v>
      </c>
      <c r="C99" s="23">
        <v>5.0000000000000004E-6</v>
      </c>
      <c r="D99" s="23">
        <v>0</v>
      </c>
      <c r="E99" s="23" t="s">
        <v>1</v>
      </c>
      <c r="F99" s="23">
        <f t="shared" si="8"/>
        <v>0.02</v>
      </c>
      <c r="G99" s="23">
        <f t="shared" si="9"/>
        <v>99999.999999999985</v>
      </c>
      <c r="H99" s="23">
        <v>2.5499885000000001E-4</v>
      </c>
      <c r="I99" s="23">
        <f t="shared" si="10"/>
        <v>2.0428226256193735E-7</v>
      </c>
      <c r="J99" s="23">
        <f t="shared" si="11"/>
        <v>2.0428410512029937E-7</v>
      </c>
      <c r="K99" s="23">
        <f t="shared" si="12"/>
        <v>0.99999098041249501</v>
      </c>
      <c r="Q99" s="1"/>
      <c r="R99" s="1"/>
    </row>
    <row r="100" spans="1:18">
      <c r="A100" s="23">
        <v>1.0000000000000001E-5</v>
      </c>
      <c r="B100" s="23">
        <v>1</v>
      </c>
      <c r="C100" s="23">
        <v>1.0000000000000001E-5</v>
      </c>
      <c r="D100" s="23">
        <v>0</v>
      </c>
      <c r="E100" s="23" t="s">
        <v>1</v>
      </c>
      <c r="F100" s="23">
        <f t="shared" si="8"/>
        <v>0.04</v>
      </c>
      <c r="G100" s="23">
        <f t="shared" si="9"/>
        <v>99999.999999999985</v>
      </c>
      <c r="H100" s="23">
        <v>2.5999882999999999E-4</v>
      </c>
      <c r="I100" s="23">
        <f t="shared" ref="I100:I101" si="13">(A100+B100)*PI()*H100^2</f>
        <v>2.1237187573952052E-7</v>
      </c>
      <c r="J100" s="23">
        <f t="shared" si="11"/>
        <v>2.1237378709930388E-7</v>
      </c>
      <c r="K100" s="23">
        <f t="shared" si="12"/>
        <v>0.99999100002024988</v>
      </c>
      <c r="Q100" s="1"/>
      <c r="R100" s="1"/>
    </row>
    <row r="101" spans="1:18">
      <c r="A101" s="23">
        <v>1.0000000000000001E-5</v>
      </c>
      <c r="B101" s="23">
        <v>1</v>
      </c>
      <c r="C101" s="23">
        <v>1E-4</v>
      </c>
      <c r="D101" s="23">
        <v>0</v>
      </c>
      <c r="E101" s="23" t="s">
        <v>1</v>
      </c>
      <c r="F101" s="23">
        <f t="shared" si="8"/>
        <v>0.4</v>
      </c>
      <c r="G101" s="23">
        <f t="shared" si="9"/>
        <v>99999.999999999985</v>
      </c>
      <c r="H101" s="23">
        <v>3.4999861999999998E-4</v>
      </c>
      <c r="I101" s="23">
        <f t="shared" si="13"/>
        <v>3.8484591371288205E-7</v>
      </c>
      <c r="J101" s="23">
        <f t="shared" si="11"/>
        <v>3.8484894851575032E-7</v>
      </c>
      <c r="K101" s="23">
        <f t="shared" si="12"/>
        <v>0.99999211430126034</v>
      </c>
      <c r="Q101" s="1"/>
      <c r="R101" s="1"/>
    </row>
    <row r="102" spans="1:1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Q102" s="1"/>
      <c r="R102" s="1"/>
    </row>
    <row r="103" spans="1:1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Q103" s="1"/>
      <c r="R103" s="1"/>
    </row>
    <row r="104" spans="1:1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Q104" s="1"/>
      <c r="R104" s="1"/>
    </row>
    <row r="105" spans="1:1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Q105" s="1"/>
      <c r="R105" s="1"/>
    </row>
    <row r="106" spans="1: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Q106" s="1"/>
      <c r="R106" s="1"/>
    </row>
    <row r="107" spans="1:1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Q107" s="1"/>
      <c r="R107" s="1"/>
    </row>
    <row r="108" spans="1:1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Q108" s="1"/>
      <c r="R108" s="1"/>
    </row>
    <row r="109" spans="1:1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Q109" s="1"/>
      <c r="R109" s="1"/>
    </row>
    <row r="110" spans="1:1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Q110" s="1"/>
      <c r="R110" s="1"/>
    </row>
    <row r="111" spans="1:1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Q111" s="1"/>
      <c r="R111" s="1"/>
    </row>
    <row r="112" spans="1:1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Q112" s="1"/>
      <c r="R112" s="1"/>
    </row>
  </sheetData>
  <sortState ref="A3:P101">
    <sortCondition ref="B3:B101"/>
    <sortCondition ref="C3:C101"/>
  </sortState>
  <mergeCells count="1">
    <mergeCell ref="I1:K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19"/>
  <sheetViews>
    <sheetView zoomScaleNormal="100" workbookViewId="0">
      <pane ySplit="3" topLeftCell="A4" activePane="bottomLeft" state="frozen"/>
      <selection pane="bottomLeft" activeCell="L24" sqref="L24"/>
    </sheetView>
  </sheetViews>
  <sheetFormatPr defaultRowHeight="15"/>
  <cols>
    <col min="1" max="11" width="10.7109375" style="21" customWidth="1"/>
  </cols>
  <sheetData>
    <row r="1" spans="1:13">
      <c r="A1" s="26" t="s">
        <v>20</v>
      </c>
      <c r="I1" s="144"/>
      <c r="J1" s="144"/>
      <c r="K1" s="144"/>
      <c r="L1" s="14"/>
      <c r="M1" s="36"/>
    </row>
    <row r="2" spans="1:13">
      <c r="A2" s="26" t="s">
        <v>117</v>
      </c>
      <c r="I2" s="93"/>
      <c r="J2" s="93"/>
      <c r="K2" s="93"/>
      <c r="L2" s="14"/>
      <c r="M2" s="36"/>
    </row>
    <row r="3" spans="1:13" ht="18">
      <c r="A3" s="69" t="s">
        <v>89</v>
      </c>
      <c r="B3" s="69" t="s">
        <v>91</v>
      </c>
      <c r="C3" s="69" t="s">
        <v>83</v>
      </c>
      <c r="D3" s="69" t="s">
        <v>0</v>
      </c>
      <c r="E3" s="69" t="s">
        <v>92</v>
      </c>
      <c r="F3" s="69" t="s">
        <v>93</v>
      </c>
      <c r="G3" s="70" t="s">
        <v>94</v>
      </c>
      <c r="H3" s="69" t="s">
        <v>80</v>
      </c>
      <c r="I3" s="69" t="s">
        <v>60</v>
      </c>
      <c r="J3" s="69" t="s">
        <v>61</v>
      </c>
      <c r="K3" s="71" t="s">
        <v>95</v>
      </c>
    </row>
    <row r="4" spans="1:13">
      <c r="A4" s="22">
        <v>1.0000000000000001E-5</v>
      </c>
      <c r="B4" s="22">
        <v>0</v>
      </c>
      <c r="C4" s="22">
        <v>0</v>
      </c>
      <c r="D4" s="22">
        <v>2.4999999999999999E-17</v>
      </c>
      <c r="E4" s="22">
        <f>A4*2*0.00025/D4</f>
        <v>200000000</v>
      </c>
      <c r="F4" s="22">
        <f t="shared" ref="F4:F67" si="0">C4/(0.00025)</f>
        <v>0</v>
      </c>
      <c r="G4" s="22">
        <f t="shared" ref="G4:G67" si="1">B4/A4</f>
        <v>0</v>
      </c>
      <c r="H4" s="22" t="s">
        <v>107</v>
      </c>
      <c r="I4" s="22">
        <v>3.1007319907494601E-17</v>
      </c>
      <c r="J4" s="22">
        <v>1.8854980656446601E-12</v>
      </c>
      <c r="K4" s="22">
        <f t="shared" ref="K4:K67" si="2">I4/J4</f>
        <v>1.6445161346210697E-5</v>
      </c>
    </row>
    <row r="5" spans="1:13">
      <c r="A5" s="22">
        <v>1.0000000000000001E-5</v>
      </c>
      <c r="B5" s="22">
        <v>0</v>
      </c>
      <c r="C5" s="22">
        <v>0</v>
      </c>
      <c r="D5" s="22">
        <v>2.5000000000000002E-16</v>
      </c>
      <c r="E5" s="22">
        <f t="shared" ref="E5:E68" si="3">A5*2*0.00025/D5</f>
        <v>20000000</v>
      </c>
      <c r="F5" s="22">
        <f t="shared" si="0"/>
        <v>0</v>
      </c>
      <c r="G5" s="22">
        <f t="shared" si="1"/>
        <v>0</v>
      </c>
      <c r="H5" s="22" t="s">
        <v>107</v>
      </c>
      <c r="I5" s="22">
        <v>1.2738369468279899E-16</v>
      </c>
      <c r="J5" s="22">
        <v>1.8868737195316299E-12</v>
      </c>
      <c r="K5" s="22">
        <f t="shared" si="2"/>
        <v>6.751045041552589E-5</v>
      </c>
    </row>
    <row r="6" spans="1:13">
      <c r="A6" s="22">
        <v>1.0000000000000001E-5</v>
      </c>
      <c r="B6" s="22">
        <v>0</v>
      </c>
      <c r="C6" s="22">
        <v>0</v>
      </c>
      <c r="D6" s="22">
        <v>2.5E-15</v>
      </c>
      <c r="E6" s="22">
        <f t="shared" si="3"/>
        <v>2000000</v>
      </c>
      <c r="F6" s="22">
        <f t="shared" si="0"/>
        <v>0</v>
      </c>
      <c r="G6" s="22">
        <f t="shared" si="1"/>
        <v>0</v>
      </c>
      <c r="H6" s="22" t="s">
        <v>107</v>
      </c>
      <c r="I6" s="22">
        <v>5.5871615106436598E-16</v>
      </c>
      <c r="J6" s="22">
        <v>1.88562230489339E-12</v>
      </c>
      <c r="K6" s="22">
        <f t="shared" si="2"/>
        <v>2.9630332098556445E-4</v>
      </c>
    </row>
    <row r="7" spans="1:13">
      <c r="A7" s="22">
        <v>1.0000000000000001E-5</v>
      </c>
      <c r="B7" s="22">
        <v>0</v>
      </c>
      <c r="C7" s="22">
        <v>0</v>
      </c>
      <c r="D7" s="22">
        <v>2.5000000000000001E-14</v>
      </c>
      <c r="E7" s="22">
        <f t="shared" si="3"/>
        <v>200000</v>
      </c>
      <c r="F7" s="22">
        <f t="shared" si="0"/>
        <v>0</v>
      </c>
      <c r="G7" s="22">
        <f t="shared" si="1"/>
        <v>0</v>
      </c>
      <c r="H7" s="22" t="s">
        <v>107</v>
      </c>
      <c r="I7" s="22">
        <v>2.6325535238274702E-15</v>
      </c>
      <c r="J7" s="22">
        <v>1.88549758531514E-12</v>
      </c>
      <c r="K7" s="22">
        <f t="shared" si="2"/>
        <v>1.3962115593945288E-3</v>
      </c>
    </row>
    <row r="8" spans="1:13">
      <c r="A8" s="22">
        <v>1.0000000000000001E-5</v>
      </c>
      <c r="B8" s="22">
        <v>0</v>
      </c>
      <c r="C8" s="22">
        <v>0</v>
      </c>
      <c r="D8" s="22">
        <v>2.4999999999999999E-13</v>
      </c>
      <c r="E8" s="22">
        <f t="shared" si="3"/>
        <v>20000</v>
      </c>
      <c r="F8" s="22">
        <f t="shared" si="0"/>
        <v>0</v>
      </c>
      <c r="G8" s="22">
        <f t="shared" si="1"/>
        <v>0</v>
      </c>
      <c r="H8" s="22" t="s">
        <v>107</v>
      </c>
      <c r="I8" s="22">
        <v>1.191697296719E-14</v>
      </c>
      <c r="J8" s="22">
        <v>1.8854900102954202E-12</v>
      </c>
      <c r="K8" s="22">
        <f t="shared" si="2"/>
        <v>6.3203585816521187E-3</v>
      </c>
    </row>
    <row r="9" spans="1:13">
      <c r="A9" s="22">
        <v>1.0000000000000001E-5</v>
      </c>
      <c r="B9" s="22">
        <v>0</v>
      </c>
      <c r="C9" s="22">
        <v>0</v>
      </c>
      <c r="D9" s="22">
        <v>2.4999999999999998E-12</v>
      </c>
      <c r="E9" s="22">
        <f t="shared" si="3"/>
        <v>2000.0000000000002</v>
      </c>
      <c r="F9" s="22">
        <f t="shared" si="0"/>
        <v>0</v>
      </c>
      <c r="G9" s="22">
        <f t="shared" si="1"/>
        <v>0</v>
      </c>
      <c r="H9" s="22" t="s">
        <v>107</v>
      </c>
      <c r="I9" s="22">
        <v>5.5278776913994097E-14</v>
      </c>
      <c r="J9" s="22">
        <v>1.88546259642633E-12</v>
      </c>
      <c r="K9" s="22">
        <f t="shared" si="2"/>
        <v>2.9318416084608862E-2</v>
      </c>
    </row>
    <row r="10" spans="1:13">
      <c r="A10" s="22">
        <v>1.0000000000000001E-5</v>
      </c>
      <c r="B10" s="22">
        <v>0</v>
      </c>
      <c r="C10" s="22">
        <v>0</v>
      </c>
      <c r="D10" s="22">
        <v>2.5000000000000001E-11</v>
      </c>
      <c r="E10" s="22">
        <f t="shared" si="3"/>
        <v>200</v>
      </c>
      <c r="F10" s="22">
        <f t="shared" si="0"/>
        <v>0</v>
      </c>
      <c r="G10" s="22">
        <f t="shared" si="1"/>
        <v>0</v>
      </c>
      <c r="H10" s="22" t="s">
        <v>107</v>
      </c>
      <c r="I10" s="22">
        <v>2.7592135555904698E-13</v>
      </c>
      <c r="J10" s="22">
        <v>1.9645834419741198E-12</v>
      </c>
      <c r="K10" s="22">
        <f t="shared" si="2"/>
        <v>0.14044776600671452</v>
      </c>
    </row>
    <row r="11" spans="1:13">
      <c r="A11" s="22">
        <v>1.0000000000000001E-5</v>
      </c>
      <c r="B11" s="22">
        <v>0</v>
      </c>
      <c r="C11" s="22">
        <v>0</v>
      </c>
      <c r="D11" s="22">
        <v>2.5000000000000002E-10</v>
      </c>
      <c r="E11" s="22">
        <f t="shared" si="3"/>
        <v>20</v>
      </c>
      <c r="F11" s="22">
        <f t="shared" si="0"/>
        <v>0</v>
      </c>
      <c r="G11" s="22">
        <f t="shared" si="1"/>
        <v>0</v>
      </c>
      <c r="H11" s="22" t="s">
        <v>107</v>
      </c>
      <c r="I11" s="22">
        <v>1.518168943726E-12</v>
      </c>
      <c r="J11" s="22">
        <v>3.2051897271657E-12</v>
      </c>
      <c r="K11" s="22">
        <f t="shared" si="2"/>
        <v>0.47365961860500955</v>
      </c>
    </row>
    <row r="12" spans="1:13">
      <c r="A12" s="22">
        <v>1.0000000000000001E-5</v>
      </c>
      <c r="B12" s="22">
        <v>0</v>
      </c>
      <c r="C12" s="22">
        <v>0</v>
      </c>
      <c r="D12" s="22">
        <v>2.5000000000000001E-9</v>
      </c>
      <c r="E12" s="22">
        <f t="shared" si="3"/>
        <v>2</v>
      </c>
      <c r="F12" s="22">
        <f t="shared" si="0"/>
        <v>0</v>
      </c>
      <c r="G12" s="22">
        <f t="shared" si="1"/>
        <v>0</v>
      </c>
      <c r="H12" s="22" t="s">
        <v>107</v>
      </c>
      <c r="I12" s="22">
        <v>9.9063907673110196E-12</v>
      </c>
      <c r="J12" s="22">
        <v>1.1638191658236899E-11</v>
      </c>
      <c r="K12" s="22">
        <f t="shared" si="2"/>
        <v>0.8511967372783209</v>
      </c>
    </row>
    <row r="13" spans="1:13">
      <c r="A13" s="22">
        <v>1.0000000000000001E-5</v>
      </c>
      <c r="B13" s="22">
        <v>0</v>
      </c>
      <c r="C13" s="22">
        <v>0</v>
      </c>
      <c r="D13" s="22">
        <v>2.4999999999999999E-8</v>
      </c>
      <c r="E13" s="22">
        <f t="shared" si="3"/>
        <v>0.2</v>
      </c>
      <c r="F13" s="22">
        <f t="shared" si="0"/>
        <v>0</v>
      </c>
      <c r="G13" s="22">
        <f t="shared" si="1"/>
        <v>0</v>
      </c>
      <c r="H13" s="22" t="s">
        <v>107</v>
      </c>
      <c r="I13" s="22">
        <v>7.92179655760513E-11</v>
      </c>
      <c r="J13" s="22">
        <v>8.0815015916997599E-11</v>
      </c>
      <c r="K13" s="22">
        <f t="shared" si="2"/>
        <v>0.9802381980276218</v>
      </c>
    </row>
    <row r="14" spans="1:13">
      <c r="A14" s="20">
        <v>1.0000000000000001E-5</v>
      </c>
      <c r="B14" s="20">
        <v>1.0000000000000001E-9</v>
      </c>
      <c r="C14" s="20">
        <v>0</v>
      </c>
      <c r="D14" s="20">
        <v>2.4999999999999999E-17</v>
      </c>
      <c r="E14" s="20">
        <f t="shared" si="3"/>
        <v>200000000</v>
      </c>
      <c r="F14" s="20">
        <f t="shared" si="0"/>
        <v>0</v>
      </c>
      <c r="G14" s="20">
        <f t="shared" si="1"/>
        <v>1E-4</v>
      </c>
      <c r="H14" s="23" t="s">
        <v>107</v>
      </c>
      <c r="I14" s="20">
        <v>2.2291410954492701E-16</v>
      </c>
      <c r="J14" s="20">
        <v>1.8856944411766998E-12</v>
      </c>
      <c r="K14" s="20">
        <f t="shared" si="2"/>
        <v>1.1821327182034088E-4</v>
      </c>
    </row>
    <row r="15" spans="1:13">
      <c r="A15" s="20">
        <v>1.0000000000000001E-5</v>
      </c>
      <c r="B15" s="20">
        <v>1.0000000000000001E-9</v>
      </c>
      <c r="C15" s="20">
        <v>0</v>
      </c>
      <c r="D15" s="20">
        <v>2.5000000000000002E-16</v>
      </c>
      <c r="E15" s="20">
        <f t="shared" si="3"/>
        <v>20000000</v>
      </c>
      <c r="F15" s="20">
        <f t="shared" si="0"/>
        <v>0</v>
      </c>
      <c r="G15" s="20">
        <f t="shared" si="1"/>
        <v>1E-4</v>
      </c>
      <c r="H15" s="23" t="s">
        <v>107</v>
      </c>
      <c r="I15" s="20">
        <v>2.8375401065405902E-16</v>
      </c>
      <c r="J15" s="20">
        <v>1.8856944356322302E-12</v>
      </c>
      <c r="K15" s="20">
        <f t="shared" si="2"/>
        <v>1.5047719571751442E-4</v>
      </c>
    </row>
    <row r="16" spans="1:13">
      <c r="A16" s="20">
        <v>1.0000000000000001E-5</v>
      </c>
      <c r="B16" s="20">
        <v>1.0000000000000001E-9</v>
      </c>
      <c r="C16" s="20">
        <v>0</v>
      </c>
      <c r="D16" s="20">
        <v>2.5E-15</v>
      </c>
      <c r="E16" s="20">
        <f t="shared" si="3"/>
        <v>2000000</v>
      </c>
      <c r="F16" s="20">
        <f t="shared" si="0"/>
        <v>0</v>
      </c>
      <c r="G16" s="20">
        <f t="shared" si="1"/>
        <v>1E-4</v>
      </c>
      <c r="H16" s="23" t="s">
        <v>107</v>
      </c>
      <c r="I16" s="20">
        <v>6.7618324005624103E-16</v>
      </c>
      <c r="J16" s="20">
        <v>1.8856943665543001E-12</v>
      </c>
      <c r="K16" s="20">
        <f t="shared" si="2"/>
        <v>3.5858580905230158E-4</v>
      </c>
    </row>
    <row r="17" spans="1:11">
      <c r="A17" s="20">
        <v>1.0000000000000001E-5</v>
      </c>
      <c r="B17" s="20">
        <v>1.0000000000000001E-9</v>
      </c>
      <c r="C17" s="20">
        <v>0</v>
      </c>
      <c r="D17" s="20">
        <v>2.5000000000000001E-14</v>
      </c>
      <c r="E17" s="20">
        <f t="shared" si="3"/>
        <v>200000</v>
      </c>
      <c r="F17" s="20">
        <f t="shared" si="0"/>
        <v>0</v>
      </c>
      <c r="G17" s="20">
        <f t="shared" si="1"/>
        <v>1E-4</v>
      </c>
      <c r="H17" s="23" t="s">
        <v>107</v>
      </c>
      <c r="I17" s="20">
        <v>2.7270022266854001E-15</v>
      </c>
      <c r="J17" s="20">
        <v>1.8856936592928898E-12</v>
      </c>
      <c r="K17" s="20">
        <f t="shared" si="2"/>
        <v>1.4461533628468528E-3</v>
      </c>
    </row>
    <row r="18" spans="1:11">
      <c r="A18" s="20">
        <v>1.0000000000000001E-5</v>
      </c>
      <c r="B18" s="20">
        <v>1.0000000000000001E-9</v>
      </c>
      <c r="C18" s="20">
        <v>0</v>
      </c>
      <c r="D18" s="20">
        <v>2.4999999999999999E-13</v>
      </c>
      <c r="E18" s="20">
        <f t="shared" si="3"/>
        <v>20000</v>
      </c>
      <c r="F18" s="20">
        <f t="shared" si="0"/>
        <v>0</v>
      </c>
      <c r="G18" s="20">
        <f t="shared" si="1"/>
        <v>1E-4</v>
      </c>
      <c r="H18" s="23" t="s">
        <v>107</v>
      </c>
      <c r="I18" s="20">
        <v>1.20170929494732E-14</v>
      </c>
      <c r="J18" s="20">
        <v>1.88568636067714E-12</v>
      </c>
      <c r="K18" s="20">
        <f t="shared" si="2"/>
        <v>6.3727951795535739E-3</v>
      </c>
    </row>
    <row r="19" spans="1:11">
      <c r="A19" s="20">
        <v>1.0000000000000001E-5</v>
      </c>
      <c r="B19" s="20">
        <v>1.0000000000000001E-9</v>
      </c>
      <c r="C19" s="20">
        <v>0</v>
      </c>
      <c r="D19" s="20">
        <v>2.4999999999999998E-12</v>
      </c>
      <c r="E19" s="20">
        <f t="shared" si="3"/>
        <v>2000.0000000000002</v>
      </c>
      <c r="F19" s="20">
        <f t="shared" si="0"/>
        <v>0</v>
      </c>
      <c r="G19" s="20">
        <f t="shared" si="1"/>
        <v>1E-4</v>
      </c>
      <c r="H19" s="23" t="s">
        <v>107</v>
      </c>
      <c r="I19" s="20">
        <v>5.5393480141956602E-14</v>
      </c>
      <c r="J19" s="20">
        <v>1.8856589474940701E-12</v>
      </c>
      <c r="K19" s="20">
        <f t="shared" si="2"/>
        <v>2.9376192452814056E-2</v>
      </c>
    </row>
    <row r="20" spans="1:11">
      <c r="A20" s="20">
        <v>1.0000000000000001E-5</v>
      </c>
      <c r="B20" s="20">
        <v>1.0000000000000001E-9</v>
      </c>
      <c r="C20" s="20">
        <v>0</v>
      </c>
      <c r="D20" s="20">
        <v>2.5000000000000001E-11</v>
      </c>
      <c r="E20" s="20">
        <f t="shared" si="3"/>
        <v>200</v>
      </c>
      <c r="F20" s="20">
        <f t="shared" si="0"/>
        <v>0</v>
      </c>
      <c r="G20" s="20">
        <f t="shared" si="1"/>
        <v>1E-4</v>
      </c>
      <c r="H20" s="23" t="s">
        <v>107</v>
      </c>
      <c r="I20" s="20">
        <v>2.7604803702703702E-13</v>
      </c>
      <c r="J20" s="20">
        <v>1.964801838215E-12</v>
      </c>
      <c r="K20" s="20">
        <f t="shared" si="2"/>
        <v>0.14049663007126637</v>
      </c>
    </row>
    <row r="21" spans="1:11">
      <c r="A21" s="20">
        <v>1.0000000000000001E-5</v>
      </c>
      <c r="B21" s="20">
        <v>1.0000000000000001E-9</v>
      </c>
      <c r="C21" s="20">
        <v>0</v>
      </c>
      <c r="D21" s="20">
        <v>2.5000000000000002E-10</v>
      </c>
      <c r="E21" s="20">
        <f t="shared" si="3"/>
        <v>20</v>
      </c>
      <c r="F21" s="20">
        <f t="shared" si="0"/>
        <v>0</v>
      </c>
      <c r="G21" s="20">
        <f t="shared" si="1"/>
        <v>1E-4</v>
      </c>
      <c r="H21" s="23" t="s">
        <v>107</v>
      </c>
      <c r="I21" s="20">
        <v>1.5183318943381601E-12</v>
      </c>
      <c r="J21" s="20">
        <v>3.20550626628044E-12</v>
      </c>
      <c r="K21" s="20">
        <f t="shared" si="2"/>
        <v>0.47366367999647702</v>
      </c>
    </row>
    <row r="22" spans="1:11">
      <c r="A22" s="20">
        <v>1.0000000000000001E-5</v>
      </c>
      <c r="B22" s="20">
        <v>1.0000000000000001E-9</v>
      </c>
      <c r="C22" s="20">
        <v>0</v>
      </c>
      <c r="D22" s="20">
        <v>2.5000000000000001E-9</v>
      </c>
      <c r="E22" s="20">
        <f t="shared" si="3"/>
        <v>2</v>
      </c>
      <c r="F22" s="20">
        <f t="shared" si="0"/>
        <v>0</v>
      </c>
      <c r="G22" s="20">
        <f t="shared" si="1"/>
        <v>1E-4</v>
      </c>
      <c r="H22" s="23" t="s">
        <v>107</v>
      </c>
      <c r="I22" s="20">
        <v>9.9076905303463608E-12</v>
      </c>
      <c r="J22" s="20">
        <v>1.16396771082874E-11</v>
      </c>
      <c r="K22" s="20">
        <f t="shared" si="2"/>
        <v>0.85119977454461582</v>
      </c>
    </row>
    <row r="23" spans="1:11">
      <c r="A23" s="20">
        <v>1.0000000000000001E-5</v>
      </c>
      <c r="B23" s="20">
        <v>1.0000000000000001E-9</v>
      </c>
      <c r="C23" s="20">
        <v>0</v>
      </c>
      <c r="D23" s="20">
        <v>2.4999999999999999E-8</v>
      </c>
      <c r="E23" s="20">
        <f t="shared" si="3"/>
        <v>0.2</v>
      </c>
      <c r="F23" s="20">
        <f t="shared" si="0"/>
        <v>0</v>
      </c>
      <c r="G23" s="20">
        <f t="shared" si="1"/>
        <v>1E-4</v>
      </c>
      <c r="H23" s="23" t="s">
        <v>107</v>
      </c>
      <c r="I23" s="20">
        <v>7.9220190389048703E-11</v>
      </c>
      <c r="J23" s="20">
        <v>8.0817417396326995E-11</v>
      </c>
      <c r="K23" s="20">
        <f t="shared" si="2"/>
        <v>0.98023659925377815</v>
      </c>
    </row>
    <row r="24" spans="1:11">
      <c r="A24" s="20">
        <v>1.0000000000000001E-5</v>
      </c>
      <c r="B24" s="20">
        <v>1E-8</v>
      </c>
      <c r="C24" s="20">
        <v>0</v>
      </c>
      <c r="D24" s="20">
        <v>2.4999999999999999E-17</v>
      </c>
      <c r="E24" s="20">
        <f t="shared" si="3"/>
        <v>200000000</v>
      </c>
      <c r="F24" s="20">
        <f t="shared" si="0"/>
        <v>0</v>
      </c>
      <c r="G24" s="20">
        <f t="shared" si="1"/>
        <v>1E-3</v>
      </c>
      <c r="H24" s="23" t="s">
        <v>107</v>
      </c>
      <c r="I24" s="20">
        <v>2.06283067188911E-15</v>
      </c>
      <c r="J24" s="20">
        <v>1.8874617571054899E-12</v>
      </c>
      <c r="K24" s="20">
        <f t="shared" si="2"/>
        <v>1.0929125658432181E-3</v>
      </c>
    </row>
    <row r="25" spans="1:11">
      <c r="A25" s="20">
        <v>1.0000000000000001E-5</v>
      </c>
      <c r="B25" s="20">
        <v>1E-8</v>
      </c>
      <c r="C25" s="20">
        <v>0</v>
      </c>
      <c r="D25" s="20">
        <v>2.5000000000000002E-16</v>
      </c>
      <c r="E25" s="20">
        <f t="shared" si="3"/>
        <v>20000000</v>
      </c>
      <c r="F25" s="20">
        <f t="shared" si="0"/>
        <v>0</v>
      </c>
      <c r="G25" s="20">
        <f t="shared" si="1"/>
        <v>1E-3</v>
      </c>
      <c r="H25" s="23" t="s">
        <v>107</v>
      </c>
      <c r="I25" s="20">
        <v>2.0862074414023601E-15</v>
      </c>
      <c r="J25" s="20">
        <v>1.8874617511703401E-12</v>
      </c>
      <c r="K25" s="20">
        <f t="shared" si="2"/>
        <v>1.1052978637097074E-3</v>
      </c>
    </row>
    <row r="26" spans="1:11">
      <c r="A26" s="20">
        <v>1.0000000000000001E-5</v>
      </c>
      <c r="B26" s="20">
        <v>1E-8</v>
      </c>
      <c r="C26" s="20">
        <v>0</v>
      </c>
      <c r="D26" s="20">
        <v>2.5E-15</v>
      </c>
      <c r="E26" s="20">
        <f t="shared" si="3"/>
        <v>2000000</v>
      </c>
      <c r="F26" s="20">
        <f t="shared" si="0"/>
        <v>0</v>
      </c>
      <c r="G26" s="20">
        <f t="shared" si="1"/>
        <v>1E-3</v>
      </c>
      <c r="H26" s="23" t="s">
        <v>107</v>
      </c>
      <c r="I26" s="20">
        <v>2.2836724510790799E-15</v>
      </c>
      <c r="J26" s="20">
        <v>1.8874616796037802E-12</v>
      </c>
      <c r="K26" s="20">
        <f t="shared" si="2"/>
        <v>1.2099172532914538E-3</v>
      </c>
    </row>
    <row r="27" spans="1:11">
      <c r="A27" s="20">
        <v>1.0000000000000001E-5</v>
      </c>
      <c r="B27" s="20">
        <v>1E-8</v>
      </c>
      <c r="C27" s="20">
        <v>0</v>
      </c>
      <c r="D27" s="20">
        <v>2.5000000000000001E-14</v>
      </c>
      <c r="E27" s="20">
        <f t="shared" si="3"/>
        <v>200000</v>
      </c>
      <c r="F27" s="20">
        <f t="shared" si="0"/>
        <v>0</v>
      </c>
      <c r="G27" s="20">
        <f t="shared" si="1"/>
        <v>1E-3</v>
      </c>
      <c r="H27" s="23" t="s">
        <v>107</v>
      </c>
      <c r="I27" s="20">
        <v>3.8892269939053404E-15</v>
      </c>
      <c r="J27" s="20">
        <v>1.8874609441498999E-12</v>
      </c>
      <c r="K27" s="20">
        <f t="shared" si="2"/>
        <v>2.0605602494503657E-3</v>
      </c>
    </row>
    <row r="28" spans="1:11">
      <c r="A28" s="20">
        <v>1.0000000000000001E-5</v>
      </c>
      <c r="B28" s="20">
        <v>1E-8</v>
      </c>
      <c r="C28" s="20">
        <v>0</v>
      </c>
      <c r="D28" s="20">
        <v>2.4999999999999999E-13</v>
      </c>
      <c r="E28" s="20">
        <f t="shared" si="3"/>
        <v>20000</v>
      </c>
      <c r="F28" s="20">
        <f t="shared" si="0"/>
        <v>0</v>
      </c>
      <c r="G28" s="20">
        <f t="shared" si="1"/>
        <v>1E-3</v>
      </c>
      <c r="H28" s="23" t="s">
        <v>107</v>
      </c>
      <c r="I28" s="20">
        <v>1.2987072252145401E-14</v>
      </c>
      <c r="J28" s="20">
        <v>1.8874535100339298E-12</v>
      </c>
      <c r="K28" s="20">
        <f t="shared" si="2"/>
        <v>6.8807375562389018E-3</v>
      </c>
    </row>
    <row r="29" spans="1:11">
      <c r="A29" s="20">
        <v>1.0000000000000001E-5</v>
      </c>
      <c r="B29" s="20">
        <v>1E-8</v>
      </c>
      <c r="C29" s="20">
        <v>0</v>
      </c>
      <c r="D29" s="20">
        <v>2.4999999999999998E-12</v>
      </c>
      <c r="E29" s="20">
        <f t="shared" si="3"/>
        <v>2000.0000000000002</v>
      </c>
      <c r="F29" s="20">
        <f t="shared" si="0"/>
        <v>0</v>
      </c>
      <c r="G29" s="20">
        <f t="shared" si="1"/>
        <v>1E-3</v>
      </c>
      <c r="H29" s="23" t="s">
        <v>107</v>
      </c>
      <c r="I29" s="20">
        <v>5.6398434632112801E-14</v>
      </c>
      <c r="J29" s="20">
        <v>1.88742606404624E-12</v>
      </c>
      <c r="K29" s="20">
        <f t="shared" si="2"/>
        <v>2.9881135852922659E-2</v>
      </c>
    </row>
    <row r="30" spans="1:11">
      <c r="A30" s="20">
        <v>1.0000000000000001E-5</v>
      </c>
      <c r="B30" s="20">
        <v>1E-8</v>
      </c>
      <c r="C30" s="20">
        <v>0</v>
      </c>
      <c r="D30" s="20">
        <v>2.5000000000000001E-11</v>
      </c>
      <c r="E30" s="20">
        <f t="shared" si="3"/>
        <v>200</v>
      </c>
      <c r="F30" s="20">
        <f t="shared" si="0"/>
        <v>0</v>
      </c>
      <c r="G30" s="20">
        <f t="shared" si="1"/>
        <v>1E-3</v>
      </c>
      <c r="H30" s="23" t="s">
        <v>107</v>
      </c>
      <c r="I30" s="20">
        <v>2.7718209208235101E-13</v>
      </c>
      <c r="J30" s="20">
        <v>1.96675650327186E-12</v>
      </c>
      <c r="K30" s="20">
        <f t="shared" si="2"/>
        <v>0.14093360902645344</v>
      </c>
    </row>
    <row r="31" spans="1:11">
      <c r="A31" s="20">
        <v>1.0000000000000001E-5</v>
      </c>
      <c r="B31" s="20">
        <v>1E-8</v>
      </c>
      <c r="C31" s="20">
        <v>0</v>
      </c>
      <c r="D31" s="20">
        <v>2.5000000000000002E-10</v>
      </c>
      <c r="E31" s="20">
        <f t="shared" si="3"/>
        <v>20</v>
      </c>
      <c r="F31" s="20">
        <f t="shared" si="0"/>
        <v>0</v>
      </c>
      <c r="G31" s="20">
        <f t="shared" si="1"/>
        <v>1E-3</v>
      </c>
      <c r="H31" s="23" t="s">
        <v>107</v>
      </c>
      <c r="I31" s="20">
        <v>1.5197926080858999E-12</v>
      </c>
      <c r="J31" s="20">
        <v>3.2083482243217599E-12</v>
      </c>
      <c r="K31" s="20">
        <f t="shared" si="2"/>
        <v>0.47369939352739115</v>
      </c>
    </row>
    <row r="32" spans="1:11">
      <c r="A32" s="20">
        <v>1.0000000000000001E-5</v>
      </c>
      <c r="B32" s="20">
        <v>1E-8</v>
      </c>
      <c r="C32" s="20">
        <v>0</v>
      </c>
      <c r="D32" s="20">
        <v>2.5000000000000001E-9</v>
      </c>
      <c r="E32" s="20">
        <f t="shared" si="3"/>
        <v>2</v>
      </c>
      <c r="F32" s="20">
        <f t="shared" si="0"/>
        <v>0</v>
      </c>
      <c r="G32" s="20">
        <f t="shared" si="1"/>
        <v>1E-3</v>
      </c>
      <c r="H32" s="23" t="s">
        <v>107</v>
      </c>
      <c r="I32" s="20">
        <v>9.9098398789938898E-12</v>
      </c>
      <c r="J32" s="20">
        <v>1.16434178380939E-11</v>
      </c>
      <c r="K32" s="20">
        <f t="shared" si="2"/>
        <v>0.8511109037564345</v>
      </c>
    </row>
    <row r="33" spans="1:11">
      <c r="A33" s="20">
        <v>1.0000000000000001E-5</v>
      </c>
      <c r="B33" s="20">
        <v>1E-8</v>
      </c>
      <c r="C33" s="20">
        <v>0</v>
      </c>
      <c r="D33" s="20">
        <v>2.4999999999999999E-8</v>
      </c>
      <c r="E33" s="20">
        <f t="shared" si="3"/>
        <v>0.2</v>
      </c>
      <c r="F33" s="20">
        <f t="shared" si="0"/>
        <v>0</v>
      </c>
      <c r="G33" s="20">
        <f t="shared" si="1"/>
        <v>1E-3</v>
      </c>
      <c r="H33" s="23" t="s">
        <v>107</v>
      </c>
      <c r="I33" s="20">
        <v>7.9226166846636499E-11</v>
      </c>
      <c r="J33" s="20">
        <v>8.0824989693350095E-11</v>
      </c>
      <c r="K33" s="20">
        <f t="shared" si="2"/>
        <v>0.98021870645725384</v>
      </c>
    </row>
    <row r="34" spans="1:11">
      <c r="A34" s="20">
        <v>1.0000000000000001E-5</v>
      </c>
      <c r="B34" s="20">
        <v>9.9999999999999995E-8</v>
      </c>
      <c r="C34" s="20">
        <v>0</v>
      </c>
      <c r="D34" s="20">
        <v>2.4999999999999999E-17</v>
      </c>
      <c r="E34" s="20">
        <f t="shared" si="3"/>
        <v>200000000</v>
      </c>
      <c r="F34" s="20">
        <f t="shared" si="0"/>
        <v>0</v>
      </c>
      <c r="G34" s="20">
        <f t="shared" si="1"/>
        <v>9.9999999999999985E-3</v>
      </c>
      <c r="H34" s="23" t="s">
        <v>107</v>
      </c>
      <c r="I34" s="20">
        <v>1.9948421095910901E-14</v>
      </c>
      <c r="J34" s="20">
        <v>1.9051344372928899E-12</v>
      </c>
      <c r="K34" s="20">
        <f t="shared" si="2"/>
        <v>1.0470873186386105E-2</v>
      </c>
    </row>
    <row r="35" spans="1:11">
      <c r="A35" s="20">
        <v>1.0000000000000001E-5</v>
      </c>
      <c r="B35" s="20">
        <v>9.9999999999999995E-8</v>
      </c>
      <c r="C35" s="20">
        <v>0</v>
      </c>
      <c r="D35" s="20">
        <v>2.5000000000000002E-16</v>
      </c>
      <c r="E35" s="20">
        <f t="shared" si="3"/>
        <v>20000000</v>
      </c>
      <c r="F35" s="20">
        <f t="shared" si="0"/>
        <v>0</v>
      </c>
      <c r="G35" s="20">
        <f t="shared" si="1"/>
        <v>9.9999999999999985E-3</v>
      </c>
      <c r="H35" s="23" t="s">
        <v>107</v>
      </c>
      <c r="I35" s="20">
        <v>1.9968734901727201E-14</v>
      </c>
      <c r="J35" s="20">
        <v>1.90513446351873E-12</v>
      </c>
      <c r="K35" s="20">
        <f t="shared" si="2"/>
        <v>1.0481535704753095E-2</v>
      </c>
    </row>
    <row r="36" spans="1:11">
      <c r="A36" s="20">
        <v>1.0000000000000001E-5</v>
      </c>
      <c r="B36" s="20">
        <v>9.9999999999999995E-8</v>
      </c>
      <c r="C36" s="20">
        <v>0</v>
      </c>
      <c r="D36" s="20">
        <v>2.5E-15</v>
      </c>
      <c r="E36" s="20">
        <f t="shared" si="3"/>
        <v>2000000</v>
      </c>
      <c r="F36" s="20">
        <f t="shared" si="0"/>
        <v>0</v>
      </c>
      <c r="G36" s="20">
        <f t="shared" si="1"/>
        <v>9.9999999999999985E-3</v>
      </c>
      <c r="H36" s="23" t="s">
        <v>107</v>
      </c>
      <c r="I36" s="20">
        <v>2.0093161194633999E-14</v>
      </c>
      <c r="J36" s="20">
        <v>1.90513436852514E-12</v>
      </c>
      <c r="K36" s="20">
        <f t="shared" si="2"/>
        <v>1.0546847260011965E-2</v>
      </c>
    </row>
    <row r="37" spans="1:11">
      <c r="A37" s="20">
        <v>1.0000000000000001E-5</v>
      </c>
      <c r="B37" s="20">
        <v>9.9999999999999995E-8</v>
      </c>
      <c r="C37" s="20">
        <v>0</v>
      </c>
      <c r="D37" s="20">
        <v>2.5000000000000001E-14</v>
      </c>
      <c r="E37" s="20">
        <f t="shared" si="3"/>
        <v>200000</v>
      </c>
      <c r="F37" s="20">
        <f t="shared" si="0"/>
        <v>0</v>
      </c>
      <c r="G37" s="20">
        <f t="shared" si="1"/>
        <v>9.9999999999999985E-3</v>
      </c>
      <c r="H37" s="23" t="s">
        <v>107</v>
      </c>
      <c r="I37" s="20">
        <v>2.0890339718959501E-14</v>
      </c>
      <c r="J37" s="20">
        <v>1.9051334121812599E-12</v>
      </c>
      <c r="K37" s="20">
        <f t="shared" si="2"/>
        <v>1.0965289667058726E-2</v>
      </c>
    </row>
    <row r="38" spans="1:11">
      <c r="A38" s="20">
        <v>1.0000000000000001E-5</v>
      </c>
      <c r="B38" s="20">
        <v>9.9999999999999995E-8</v>
      </c>
      <c r="C38" s="20">
        <v>0</v>
      </c>
      <c r="D38" s="20">
        <v>2.4999999999999999E-13</v>
      </c>
      <c r="E38" s="20">
        <f t="shared" si="3"/>
        <v>20000</v>
      </c>
      <c r="F38" s="20">
        <f t="shared" si="0"/>
        <v>0</v>
      </c>
      <c r="G38" s="20">
        <f t="shared" si="1"/>
        <v>9.9999999999999985E-3</v>
      </c>
      <c r="H38" s="23" t="s">
        <v>107</v>
      </c>
      <c r="I38" s="20">
        <v>2.7141279709499701E-14</v>
      </c>
      <c r="J38" s="20">
        <v>1.9051247850823399E-12</v>
      </c>
      <c r="K38" s="20">
        <f t="shared" si="2"/>
        <v>1.4246457723936781E-2</v>
      </c>
    </row>
    <row r="39" spans="1:11">
      <c r="A39" s="20">
        <v>1.0000000000000001E-5</v>
      </c>
      <c r="B39" s="20">
        <v>9.9999999999999995E-8</v>
      </c>
      <c r="C39" s="20">
        <v>0</v>
      </c>
      <c r="D39" s="20">
        <v>2.4999999999999998E-12</v>
      </c>
      <c r="E39" s="20">
        <f t="shared" si="3"/>
        <v>2000.0000000000002</v>
      </c>
      <c r="F39" s="20">
        <f t="shared" si="0"/>
        <v>0</v>
      </c>
      <c r="G39" s="20">
        <f t="shared" si="1"/>
        <v>9.9999999999999985E-3</v>
      </c>
      <c r="H39" s="23" t="s">
        <v>107</v>
      </c>
      <c r="I39" s="20">
        <v>6.7980595478885502E-14</v>
      </c>
      <c r="J39" s="20">
        <v>1.90509719054449E-12</v>
      </c>
      <c r="K39" s="20">
        <f t="shared" si="2"/>
        <v>3.5683531431515141E-2</v>
      </c>
    </row>
    <row r="40" spans="1:11">
      <c r="A40" s="20">
        <v>1.0000000000000001E-5</v>
      </c>
      <c r="B40" s="20">
        <v>9.9999999999999995E-8</v>
      </c>
      <c r="C40" s="20">
        <v>0</v>
      </c>
      <c r="D40" s="20">
        <v>2.5000000000000001E-11</v>
      </c>
      <c r="E40" s="20">
        <f t="shared" si="3"/>
        <v>200</v>
      </c>
      <c r="F40" s="20">
        <f t="shared" si="0"/>
        <v>0</v>
      </c>
      <c r="G40" s="20">
        <f t="shared" si="1"/>
        <v>9.9999999999999985E-3</v>
      </c>
      <c r="H40" s="23" t="s">
        <v>107</v>
      </c>
      <c r="I40" s="20">
        <v>2.8894122265359398E-13</v>
      </c>
      <c r="J40" s="20">
        <v>1.9864195945572401E-12</v>
      </c>
      <c r="K40" s="20">
        <f t="shared" si="2"/>
        <v>0.145458302689567</v>
      </c>
    </row>
    <row r="41" spans="1:11">
      <c r="A41" s="20">
        <v>1.0000000000000001E-5</v>
      </c>
      <c r="B41" s="20">
        <v>9.9999999999999995E-8</v>
      </c>
      <c r="C41" s="20">
        <v>0</v>
      </c>
      <c r="D41" s="20">
        <v>2.5000000000000002E-10</v>
      </c>
      <c r="E41" s="20">
        <f t="shared" si="3"/>
        <v>20</v>
      </c>
      <c r="F41" s="20">
        <f t="shared" si="0"/>
        <v>0</v>
      </c>
      <c r="G41" s="20">
        <f t="shared" si="1"/>
        <v>9.9999999999999985E-3</v>
      </c>
      <c r="H41" s="23" t="s">
        <v>107</v>
      </c>
      <c r="I41" s="20">
        <v>1.5345136411777601E-12</v>
      </c>
      <c r="J41" s="20">
        <v>3.2368516088224099E-12</v>
      </c>
      <c r="K41" s="20">
        <f t="shared" si="2"/>
        <v>0.47407599316424248</v>
      </c>
    </row>
    <row r="42" spans="1:11">
      <c r="A42" s="20">
        <v>1.0000000000000001E-5</v>
      </c>
      <c r="B42" s="20">
        <v>9.9999999999999995E-8</v>
      </c>
      <c r="C42" s="20">
        <v>0</v>
      </c>
      <c r="D42" s="20">
        <v>2.5000000000000001E-9</v>
      </c>
      <c r="E42" s="20">
        <f t="shared" si="3"/>
        <v>2</v>
      </c>
      <c r="F42" s="20">
        <f t="shared" si="0"/>
        <v>0</v>
      </c>
      <c r="G42" s="20">
        <f t="shared" si="1"/>
        <v>9.9999999999999985E-3</v>
      </c>
      <c r="H42" s="23" t="s">
        <v>107</v>
      </c>
      <c r="I42" s="20">
        <v>9.9313642346335908E-12</v>
      </c>
      <c r="J42" s="20">
        <v>1.16808521876099E-11</v>
      </c>
      <c r="K42" s="20">
        <f t="shared" si="2"/>
        <v>0.85022600022008465</v>
      </c>
    </row>
    <row r="43" spans="1:11">
      <c r="A43" s="20">
        <v>1.0000000000000001E-5</v>
      </c>
      <c r="B43" s="20">
        <v>9.9999999999999995E-8</v>
      </c>
      <c r="C43" s="20">
        <v>0</v>
      </c>
      <c r="D43" s="20">
        <v>2.4999999999999999E-8</v>
      </c>
      <c r="E43" s="20">
        <f t="shared" si="3"/>
        <v>0.2</v>
      </c>
      <c r="F43" s="20">
        <f t="shared" si="0"/>
        <v>0</v>
      </c>
      <c r="G43" s="20">
        <f t="shared" si="1"/>
        <v>9.9999999999999985E-3</v>
      </c>
      <c r="H43" s="23" t="s">
        <v>107</v>
      </c>
      <c r="I43" s="20">
        <v>7.9285779956988894E-11</v>
      </c>
      <c r="J43" s="20">
        <v>8.0900567298489802E-11</v>
      </c>
      <c r="K43" s="20">
        <f t="shared" si="2"/>
        <v>0.98003985144451455</v>
      </c>
    </row>
    <row r="44" spans="1:11">
      <c r="A44" s="20">
        <v>1.0000000000000001E-5</v>
      </c>
      <c r="B44" s="20">
        <v>9.9999999999999995E-7</v>
      </c>
      <c r="C44" s="20">
        <v>0</v>
      </c>
      <c r="D44" s="20">
        <v>2.4999999999999999E-17</v>
      </c>
      <c r="E44" s="20">
        <f t="shared" si="3"/>
        <v>200000000</v>
      </c>
      <c r="F44" s="20">
        <f t="shared" si="0"/>
        <v>0</v>
      </c>
      <c r="G44" s="20">
        <f t="shared" si="1"/>
        <v>9.9999999999999992E-2</v>
      </c>
      <c r="H44" s="23" t="s">
        <v>107</v>
      </c>
      <c r="I44" s="20">
        <v>1.9664495332774999E-13</v>
      </c>
      <c r="J44" s="20">
        <v>2.0818358853232702E-12</v>
      </c>
      <c r="K44" s="20">
        <f t="shared" si="2"/>
        <v>9.4457471270466983E-2</v>
      </c>
    </row>
    <row r="45" spans="1:11">
      <c r="A45" s="20">
        <v>1.0000000000000001E-5</v>
      </c>
      <c r="B45" s="20">
        <v>9.9999999999999995E-7</v>
      </c>
      <c r="C45" s="20">
        <v>0</v>
      </c>
      <c r="D45" s="20">
        <v>2.5000000000000002E-16</v>
      </c>
      <c r="E45" s="20">
        <f t="shared" si="3"/>
        <v>20000000</v>
      </c>
      <c r="F45" s="20">
        <f t="shared" si="0"/>
        <v>0</v>
      </c>
      <c r="G45" s="20">
        <f t="shared" si="1"/>
        <v>9.9999999999999992E-2</v>
      </c>
      <c r="H45" s="23" t="s">
        <v>107</v>
      </c>
      <c r="I45" s="20">
        <v>1.9668455197533901E-13</v>
      </c>
      <c r="J45" s="20">
        <v>2.0818361955579401E-12</v>
      </c>
      <c r="K45" s="20">
        <f t="shared" si="2"/>
        <v>9.4476478214284676E-2</v>
      </c>
    </row>
    <row r="46" spans="1:11">
      <c r="A46" s="20">
        <v>1.0000000000000001E-5</v>
      </c>
      <c r="B46" s="20">
        <v>9.9999999999999995E-7</v>
      </c>
      <c r="C46" s="20">
        <v>0</v>
      </c>
      <c r="D46" s="20">
        <v>2.5E-15</v>
      </c>
      <c r="E46" s="20">
        <f t="shared" si="3"/>
        <v>2000000</v>
      </c>
      <c r="F46" s="20">
        <f t="shared" si="0"/>
        <v>0</v>
      </c>
      <c r="G46" s="20">
        <f t="shared" si="1"/>
        <v>9.9999999999999992E-2</v>
      </c>
      <c r="H46" s="23" t="s">
        <v>107</v>
      </c>
      <c r="I46" s="20">
        <v>1.96870628743233E-13</v>
      </c>
      <c r="J46" s="20">
        <v>2.0818356057122199E-12</v>
      </c>
      <c r="K46" s="20">
        <f t="shared" si="2"/>
        <v>9.456588608776402E-2</v>
      </c>
    </row>
    <row r="47" spans="1:11">
      <c r="A47" s="20">
        <v>1.0000000000000001E-5</v>
      </c>
      <c r="B47" s="20">
        <v>9.9999999999999995E-7</v>
      </c>
      <c r="C47" s="20">
        <v>0</v>
      </c>
      <c r="D47" s="20">
        <v>2.5000000000000001E-14</v>
      </c>
      <c r="E47" s="20">
        <f t="shared" si="3"/>
        <v>200000</v>
      </c>
      <c r="F47" s="20">
        <f t="shared" si="0"/>
        <v>0</v>
      </c>
      <c r="G47" s="20">
        <f t="shared" si="1"/>
        <v>9.9999999999999992E-2</v>
      </c>
      <c r="H47" s="23" t="s">
        <v>107</v>
      </c>
      <c r="I47" s="20">
        <v>1.97941437176719E-13</v>
      </c>
      <c r="J47" s="20">
        <v>2.0818341959095602E-12</v>
      </c>
      <c r="K47" s="20">
        <f t="shared" si="2"/>
        <v>9.5080308300074662E-2</v>
      </c>
    </row>
    <row r="48" spans="1:11">
      <c r="A48" s="20">
        <v>1.0000000000000001E-5</v>
      </c>
      <c r="B48" s="20">
        <v>9.9999999999999995E-7</v>
      </c>
      <c r="C48" s="20">
        <v>0</v>
      </c>
      <c r="D48" s="20">
        <v>2.4999999999999999E-13</v>
      </c>
      <c r="E48" s="20">
        <f t="shared" si="3"/>
        <v>20000</v>
      </c>
      <c r="F48" s="20">
        <f t="shared" si="0"/>
        <v>0</v>
      </c>
      <c r="G48" s="20">
        <f t="shared" si="1"/>
        <v>9.9999999999999992E-2</v>
      </c>
      <c r="H48" s="23" t="s">
        <v>107</v>
      </c>
      <c r="I48" s="20">
        <v>2.03296258434241E-13</v>
      </c>
      <c r="J48" s="20">
        <v>2.0818237961617401E-12</v>
      </c>
      <c r="K48" s="20">
        <f t="shared" si="2"/>
        <v>9.7652961220377268E-2</v>
      </c>
    </row>
    <row r="49" spans="1:11">
      <c r="A49" s="20">
        <v>1.0000000000000001E-5</v>
      </c>
      <c r="B49" s="20">
        <v>9.9999999999999995E-7</v>
      </c>
      <c r="C49" s="20">
        <v>0</v>
      </c>
      <c r="D49" s="20">
        <v>2.4999999999999998E-12</v>
      </c>
      <c r="E49" s="20">
        <f t="shared" si="3"/>
        <v>2000.0000000000002</v>
      </c>
      <c r="F49" s="20">
        <f t="shared" si="0"/>
        <v>0</v>
      </c>
      <c r="G49" s="20">
        <f t="shared" si="1"/>
        <v>9.9999999999999992E-2</v>
      </c>
      <c r="H49" s="23" t="s">
        <v>107</v>
      </c>
      <c r="I49" s="20">
        <v>2.3424820102665898E-13</v>
      </c>
      <c r="J49" s="20">
        <v>2.08180217471402E-12</v>
      </c>
      <c r="K49" s="20">
        <f t="shared" si="2"/>
        <v>0.11252183510608446</v>
      </c>
    </row>
    <row r="50" spans="1:11">
      <c r="A50" s="20">
        <v>1.0000000000000001E-5</v>
      </c>
      <c r="B50" s="20">
        <v>9.9999999999999995E-7</v>
      </c>
      <c r="C50" s="20">
        <v>0</v>
      </c>
      <c r="D50" s="20">
        <v>2.5000000000000001E-11</v>
      </c>
      <c r="E50" s="20">
        <f t="shared" si="3"/>
        <v>200</v>
      </c>
      <c r="F50" s="20">
        <f t="shared" si="0"/>
        <v>0</v>
      </c>
      <c r="G50" s="20">
        <f t="shared" si="1"/>
        <v>9.9999999999999992E-2</v>
      </c>
      <c r="H50" s="23" t="s">
        <v>107</v>
      </c>
      <c r="I50" s="20">
        <v>4.3606377446397598E-13</v>
      </c>
      <c r="J50" s="20">
        <v>2.19088627532773E-12</v>
      </c>
      <c r="K50" s="20">
        <f t="shared" si="2"/>
        <v>0.19903533075843755</v>
      </c>
    </row>
    <row r="51" spans="1:11">
      <c r="A51" s="20">
        <v>1.0000000000000001E-5</v>
      </c>
      <c r="B51" s="20">
        <v>9.9999999999999995E-7</v>
      </c>
      <c r="C51" s="20">
        <v>0</v>
      </c>
      <c r="D51" s="20">
        <v>2.5000000000000002E-10</v>
      </c>
      <c r="E51" s="20">
        <f t="shared" si="3"/>
        <v>20</v>
      </c>
      <c r="F51" s="20">
        <f t="shared" si="0"/>
        <v>0</v>
      </c>
      <c r="G51" s="20">
        <f t="shared" si="1"/>
        <v>9.9999999999999992E-2</v>
      </c>
      <c r="H51" s="23" t="s">
        <v>107</v>
      </c>
      <c r="I51" s="20">
        <v>1.69169865355362E-12</v>
      </c>
      <c r="J51" s="20">
        <v>3.5289452634230099E-12</v>
      </c>
      <c r="K51" s="20">
        <f t="shared" si="2"/>
        <v>0.47937798046567159</v>
      </c>
    </row>
    <row r="52" spans="1:11">
      <c r="A52" s="20">
        <v>1.0000000000000001E-5</v>
      </c>
      <c r="B52" s="20">
        <v>9.9999999999999995E-7</v>
      </c>
      <c r="C52" s="20">
        <v>0</v>
      </c>
      <c r="D52" s="20">
        <v>2.5000000000000001E-9</v>
      </c>
      <c r="E52" s="20">
        <f t="shared" si="3"/>
        <v>2</v>
      </c>
      <c r="F52" s="20">
        <f t="shared" si="0"/>
        <v>0</v>
      </c>
      <c r="G52" s="20">
        <f t="shared" si="1"/>
        <v>9.9999999999999992E-2</v>
      </c>
      <c r="H52" s="23" t="s">
        <v>107</v>
      </c>
      <c r="I52" s="20">
        <v>1.01494499931904E-11</v>
      </c>
      <c r="J52" s="20">
        <v>1.2057660869850399E-11</v>
      </c>
      <c r="K52" s="20">
        <f t="shared" si="2"/>
        <v>0.84174286395536391</v>
      </c>
    </row>
    <row r="53" spans="1:11">
      <c r="A53" s="20">
        <v>1.0000000000000001E-5</v>
      </c>
      <c r="B53" s="20">
        <v>9.9999999999999995E-7</v>
      </c>
      <c r="C53" s="20">
        <v>0</v>
      </c>
      <c r="D53" s="20">
        <v>2.4999999999999999E-8</v>
      </c>
      <c r="E53" s="20">
        <f t="shared" si="3"/>
        <v>0.2</v>
      </c>
      <c r="F53" s="20">
        <f t="shared" si="0"/>
        <v>0</v>
      </c>
      <c r="G53" s="20">
        <f t="shared" si="1"/>
        <v>9.9999999999999992E-2</v>
      </c>
      <c r="H53" s="23" t="s">
        <v>107</v>
      </c>
      <c r="I53" s="20">
        <v>7.9867218196305496E-11</v>
      </c>
      <c r="J53" s="20">
        <v>8.1642229524031703E-11</v>
      </c>
      <c r="K53" s="20">
        <f t="shared" si="2"/>
        <v>0.97825866174803899</v>
      </c>
    </row>
    <row r="54" spans="1:11">
      <c r="A54" s="20">
        <v>1.0000000000000001E-5</v>
      </c>
      <c r="B54" s="20">
        <v>1.0000000000000001E-5</v>
      </c>
      <c r="C54" s="20">
        <v>0</v>
      </c>
      <c r="D54" s="20">
        <v>2.4999999999999999E-17</v>
      </c>
      <c r="E54" s="20">
        <f t="shared" si="3"/>
        <v>200000000</v>
      </c>
      <c r="F54" s="20">
        <f t="shared" si="0"/>
        <v>0</v>
      </c>
      <c r="G54" s="20">
        <f t="shared" si="1"/>
        <v>1</v>
      </c>
      <c r="H54" s="23" t="s">
        <v>107</v>
      </c>
      <c r="I54" s="20">
        <v>1.96369800317299E-12</v>
      </c>
      <c r="J54" s="20">
        <v>3.8489193552513001E-12</v>
      </c>
      <c r="K54" s="20">
        <f t="shared" si="2"/>
        <v>0.51019463437024337</v>
      </c>
    </row>
    <row r="55" spans="1:11">
      <c r="A55" s="20">
        <v>1.0000000000000001E-5</v>
      </c>
      <c r="B55" s="20">
        <v>1.0000000000000001E-5</v>
      </c>
      <c r="C55" s="20">
        <v>0</v>
      </c>
      <c r="D55" s="20">
        <v>2.5000000000000002E-16</v>
      </c>
      <c r="E55" s="20">
        <f t="shared" si="3"/>
        <v>20000000</v>
      </c>
      <c r="F55" s="20">
        <f t="shared" si="0"/>
        <v>0</v>
      </c>
      <c r="G55" s="20">
        <f t="shared" si="1"/>
        <v>1</v>
      </c>
      <c r="H55" s="23" t="s">
        <v>107</v>
      </c>
      <c r="I55" s="20">
        <v>1.96378415160905E-12</v>
      </c>
      <c r="J55" s="20">
        <v>3.8489098391607302E-12</v>
      </c>
      <c r="K55" s="20">
        <f t="shared" si="2"/>
        <v>0.51021827833651223</v>
      </c>
    </row>
    <row r="56" spans="1:11">
      <c r="A56" s="20">
        <v>1.0000000000000001E-5</v>
      </c>
      <c r="B56" s="20">
        <v>1.0000000000000001E-5</v>
      </c>
      <c r="C56" s="20">
        <v>0</v>
      </c>
      <c r="D56" s="20">
        <v>2.5E-15</v>
      </c>
      <c r="E56" s="20">
        <f t="shared" si="3"/>
        <v>2000000</v>
      </c>
      <c r="F56" s="20">
        <f t="shared" si="0"/>
        <v>0</v>
      </c>
      <c r="G56" s="20">
        <f t="shared" si="1"/>
        <v>1</v>
      </c>
      <c r="H56" s="23" t="s">
        <v>107</v>
      </c>
      <c r="I56" s="20">
        <v>1.9643288115954599E-12</v>
      </c>
      <c r="J56" s="20">
        <v>3.8489170422335003E-12</v>
      </c>
      <c r="K56" s="20">
        <f t="shared" si="2"/>
        <v>0.51035883341761334</v>
      </c>
    </row>
    <row r="57" spans="1:11">
      <c r="A57" s="20">
        <v>1.0000000000000001E-5</v>
      </c>
      <c r="B57" s="20">
        <v>1.0000000000000001E-5</v>
      </c>
      <c r="C57" s="20">
        <v>0</v>
      </c>
      <c r="D57" s="20">
        <v>2.5000000000000001E-14</v>
      </c>
      <c r="E57" s="20">
        <f t="shared" si="3"/>
        <v>200000</v>
      </c>
      <c r="F57" s="20">
        <f t="shared" si="0"/>
        <v>0</v>
      </c>
      <c r="G57" s="20">
        <f t="shared" si="1"/>
        <v>1</v>
      </c>
      <c r="H57" s="23" t="s">
        <v>107</v>
      </c>
      <c r="I57" s="20">
        <v>1.9660155259560798E-12</v>
      </c>
      <c r="J57" s="20">
        <v>3.8489017230835502E-12</v>
      </c>
      <c r="K57" s="20">
        <f t="shared" si="2"/>
        <v>0.51079909735419415</v>
      </c>
    </row>
    <row r="58" spans="1:11">
      <c r="A58" s="20">
        <v>1.0000000000000001E-5</v>
      </c>
      <c r="B58" s="20">
        <v>1.0000000000000001E-5</v>
      </c>
      <c r="C58" s="20">
        <v>0</v>
      </c>
      <c r="D58" s="20">
        <v>2.4999999999999999E-13</v>
      </c>
      <c r="E58" s="20">
        <f t="shared" si="3"/>
        <v>20000</v>
      </c>
      <c r="F58" s="20">
        <f t="shared" si="0"/>
        <v>0</v>
      </c>
      <c r="G58" s="20">
        <f t="shared" si="1"/>
        <v>1</v>
      </c>
      <c r="H58" s="23" t="s">
        <v>107</v>
      </c>
      <c r="I58" s="20">
        <v>1.97656990920684E-12</v>
      </c>
      <c r="J58" s="20">
        <v>3.8487768495274697E-12</v>
      </c>
      <c r="K58" s="20">
        <f t="shared" si="2"/>
        <v>0.51355793969959873</v>
      </c>
    </row>
    <row r="59" spans="1:11">
      <c r="A59" s="20">
        <v>1.0000000000000001E-5</v>
      </c>
      <c r="B59" s="20">
        <v>1.0000000000000001E-5</v>
      </c>
      <c r="C59" s="20">
        <v>0</v>
      </c>
      <c r="D59" s="20">
        <v>2.4999999999999998E-12</v>
      </c>
      <c r="E59" s="20">
        <f t="shared" si="3"/>
        <v>2000.0000000000002</v>
      </c>
      <c r="F59" s="20">
        <f t="shared" si="0"/>
        <v>0</v>
      </c>
      <c r="G59" s="20">
        <f t="shared" si="1"/>
        <v>1</v>
      </c>
      <c r="H59" s="23" t="s">
        <v>107</v>
      </c>
      <c r="I59" s="20">
        <v>2.0261836758360202E-12</v>
      </c>
      <c r="J59" s="20">
        <v>3.8548296244356999E-12</v>
      </c>
      <c r="K59" s="20">
        <f t="shared" si="2"/>
        <v>0.52562210868985648</v>
      </c>
    </row>
    <row r="60" spans="1:11">
      <c r="A60" s="20">
        <v>1.0000000000000001E-5</v>
      </c>
      <c r="B60" s="20">
        <v>1.0000000000000001E-5</v>
      </c>
      <c r="C60" s="20">
        <v>0</v>
      </c>
      <c r="D60" s="20">
        <v>2.5000000000000001E-11</v>
      </c>
      <c r="E60" s="20">
        <f t="shared" si="3"/>
        <v>200</v>
      </c>
      <c r="F60" s="20">
        <f t="shared" si="0"/>
        <v>0</v>
      </c>
      <c r="G60" s="20">
        <f t="shared" si="1"/>
        <v>1</v>
      </c>
      <c r="H60" s="23" t="s">
        <v>107</v>
      </c>
      <c r="I60" s="20">
        <v>2.2696683495761901E-12</v>
      </c>
      <c r="J60" s="20">
        <v>4.2859036819837101E-12</v>
      </c>
      <c r="K60" s="20">
        <f t="shared" si="2"/>
        <v>0.52956587874734617</v>
      </c>
    </row>
    <row r="61" spans="1:11">
      <c r="A61" s="20">
        <v>1.0000000000000001E-5</v>
      </c>
      <c r="B61" s="20">
        <v>1.0000000000000001E-5</v>
      </c>
      <c r="C61" s="20">
        <v>0</v>
      </c>
      <c r="D61" s="20">
        <v>2.5000000000000002E-10</v>
      </c>
      <c r="E61" s="20">
        <f t="shared" si="3"/>
        <v>20</v>
      </c>
      <c r="F61" s="20">
        <f t="shared" si="0"/>
        <v>0</v>
      </c>
      <c r="G61" s="20">
        <f t="shared" si="1"/>
        <v>1</v>
      </c>
      <c r="H61" s="23" t="s">
        <v>107</v>
      </c>
      <c r="I61" s="20">
        <v>3.6113230507968101E-12</v>
      </c>
      <c r="J61" s="20">
        <v>6.58031762708199E-12</v>
      </c>
      <c r="K61" s="20">
        <f t="shared" si="2"/>
        <v>0.54880679861622939</v>
      </c>
    </row>
    <row r="62" spans="1:11">
      <c r="A62" s="20">
        <v>1.0000000000000001E-5</v>
      </c>
      <c r="B62" s="20">
        <v>1.0000000000000001E-5</v>
      </c>
      <c r="C62" s="20">
        <v>0</v>
      </c>
      <c r="D62" s="20">
        <v>2.5000000000000001E-9</v>
      </c>
      <c r="E62" s="20">
        <f t="shared" si="3"/>
        <v>2</v>
      </c>
      <c r="F62" s="20">
        <f t="shared" si="0"/>
        <v>0</v>
      </c>
      <c r="G62" s="20">
        <f t="shared" si="1"/>
        <v>1</v>
      </c>
      <c r="H62" s="23" t="s">
        <v>107</v>
      </c>
      <c r="I62" s="20">
        <v>1.24730807806543E-11</v>
      </c>
      <c r="J62" s="20">
        <v>1.5933082083166799E-11</v>
      </c>
      <c r="K62" s="20">
        <f t="shared" si="2"/>
        <v>0.78284168220234251</v>
      </c>
    </row>
    <row r="63" spans="1:11">
      <c r="A63" s="20">
        <v>1.0000000000000001E-5</v>
      </c>
      <c r="B63" s="20">
        <v>1.0000000000000001E-5</v>
      </c>
      <c r="C63" s="20">
        <v>0</v>
      </c>
      <c r="D63" s="20">
        <v>2.4999999999999999E-8</v>
      </c>
      <c r="E63" s="20">
        <f t="shared" si="3"/>
        <v>0.2</v>
      </c>
      <c r="F63" s="20">
        <f t="shared" si="0"/>
        <v>0</v>
      </c>
      <c r="G63" s="20">
        <f t="shared" si="1"/>
        <v>1</v>
      </c>
      <c r="H63" s="23" t="s">
        <v>107</v>
      </c>
      <c r="I63" s="20">
        <v>8.4596410356338699E-11</v>
      </c>
      <c r="J63" s="20">
        <v>8.8007961282615905E-11</v>
      </c>
      <c r="K63" s="20">
        <f t="shared" si="2"/>
        <v>0.96123588279335492</v>
      </c>
    </row>
    <row r="64" spans="1:11">
      <c r="A64" s="20">
        <v>1.0000000000000001E-5</v>
      </c>
      <c r="B64" s="20">
        <v>1E-4</v>
      </c>
      <c r="C64" s="20">
        <v>0</v>
      </c>
      <c r="D64" s="20">
        <v>2.4999999999999999E-17</v>
      </c>
      <c r="E64" s="20">
        <f t="shared" si="3"/>
        <v>200000000</v>
      </c>
      <c r="F64" s="20">
        <f t="shared" si="0"/>
        <v>0</v>
      </c>
      <c r="G64" s="20">
        <f t="shared" si="1"/>
        <v>10</v>
      </c>
      <c r="H64" s="23" t="s">
        <v>107</v>
      </c>
      <c r="I64" s="20">
        <v>1.9634971659053799E-11</v>
      </c>
      <c r="J64" s="20">
        <v>2.1514424343786298E-11</v>
      </c>
      <c r="K64" s="20">
        <f t="shared" si="2"/>
        <v>0.91264220437878851</v>
      </c>
    </row>
    <row r="65" spans="1:11">
      <c r="A65" s="20">
        <v>1.0000000000000001E-5</v>
      </c>
      <c r="B65" s="20">
        <v>1E-4</v>
      </c>
      <c r="C65" s="20">
        <v>0</v>
      </c>
      <c r="D65" s="20">
        <v>2.5000000000000002E-16</v>
      </c>
      <c r="E65" s="20">
        <f t="shared" si="3"/>
        <v>20000000</v>
      </c>
      <c r="F65" s="20">
        <f t="shared" si="0"/>
        <v>0</v>
      </c>
      <c r="G65" s="20">
        <f t="shared" si="1"/>
        <v>10</v>
      </c>
      <c r="H65" s="23" t="s">
        <v>107</v>
      </c>
      <c r="I65" s="20">
        <v>1.96349472772048E-11</v>
      </c>
      <c r="J65" s="20">
        <v>2.1514387983238301E-11</v>
      </c>
      <c r="K65" s="20">
        <f t="shared" si="2"/>
        <v>0.91264261351530152</v>
      </c>
    </row>
    <row r="66" spans="1:11">
      <c r="A66" s="20">
        <v>1.0000000000000001E-5</v>
      </c>
      <c r="B66" s="20">
        <v>1E-4</v>
      </c>
      <c r="C66" s="20">
        <v>0</v>
      </c>
      <c r="D66" s="20">
        <v>2.5E-15</v>
      </c>
      <c r="E66" s="20">
        <f t="shared" si="3"/>
        <v>2000000</v>
      </c>
      <c r="F66" s="20">
        <f t="shared" si="0"/>
        <v>0</v>
      </c>
      <c r="G66" s="20">
        <f t="shared" si="1"/>
        <v>10</v>
      </c>
      <c r="H66" s="23" t="s">
        <v>107</v>
      </c>
      <c r="I66" s="20">
        <v>1.96357607006398E-11</v>
      </c>
      <c r="J66" s="20">
        <v>2.1514195205709E-11</v>
      </c>
      <c r="K66" s="20">
        <f t="shared" si="2"/>
        <v>0.91268859991701012</v>
      </c>
    </row>
    <row r="67" spans="1:11">
      <c r="A67" s="20">
        <v>1.0000000000000001E-5</v>
      </c>
      <c r="B67" s="20">
        <v>1E-4</v>
      </c>
      <c r="C67" s="20">
        <v>0</v>
      </c>
      <c r="D67" s="20">
        <v>2.5000000000000001E-14</v>
      </c>
      <c r="E67" s="20">
        <f t="shared" si="3"/>
        <v>200000</v>
      </c>
      <c r="F67" s="20">
        <f t="shared" si="0"/>
        <v>0</v>
      </c>
      <c r="G67" s="20">
        <f t="shared" si="1"/>
        <v>10</v>
      </c>
      <c r="H67" s="23" t="s">
        <v>107</v>
      </c>
      <c r="I67" s="20">
        <v>1.9640074807631601E-11</v>
      </c>
      <c r="J67" s="20">
        <v>2.15200101887902E-11</v>
      </c>
      <c r="K67" s="20">
        <f t="shared" si="2"/>
        <v>0.91264244929875271</v>
      </c>
    </row>
    <row r="68" spans="1:11">
      <c r="A68" s="20">
        <v>1.0000000000000001E-5</v>
      </c>
      <c r="B68" s="20">
        <v>1E-4</v>
      </c>
      <c r="C68" s="20">
        <v>0</v>
      </c>
      <c r="D68" s="20">
        <v>2.4999999999999999E-13</v>
      </c>
      <c r="E68" s="20">
        <f t="shared" si="3"/>
        <v>20000</v>
      </c>
      <c r="F68" s="20">
        <f t="shared" ref="F68:F113" si="4">C68/(0.00025)</f>
        <v>0</v>
      </c>
      <c r="G68" s="20">
        <f t="shared" ref="G68:G113" si="5">B68/A68</f>
        <v>10</v>
      </c>
      <c r="H68" s="23" t="s">
        <v>107</v>
      </c>
      <c r="I68" s="20">
        <v>1.9658817800285099E-11</v>
      </c>
      <c r="J68" s="20">
        <v>2.1560870971948599E-11</v>
      </c>
      <c r="K68" s="20">
        <f t="shared" ref="K68:K113" si="6">I68/J68</f>
        <v>0.91178217363583625</v>
      </c>
    </row>
    <row r="69" spans="1:11">
      <c r="A69" s="20">
        <v>1.0000000000000001E-5</v>
      </c>
      <c r="B69" s="20">
        <v>1E-4</v>
      </c>
      <c r="C69" s="20">
        <v>0</v>
      </c>
      <c r="D69" s="20">
        <v>2.4999999999999998E-12</v>
      </c>
      <c r="E69" s="20">
        <f t="shared" ref="E69:E113" si="7">A69*2*0.00025/D69</f>
        <v>2000.0000000000002</v>
      </c>
      <c r="F69" s="20">
        <f t="shared" si="4"/>
        <v>0</v>
      </c>
      <c r="G69" s="20">
        <f t="shared" si="5"/>
        <v>10</v>
      </c>
      <c r="H69" s="23" t="s">
        <v>107</v>
      </c>
      <c r="I69" s="20">
        <v>1.9764229780439299E-11</v>
      </c>
      <c r="J69" s="20">
        <v>2.1894113766556802E-11</v>
      </c>
      <c r="K69" s="20">
        <f t="shared" si="6"/>
        <v>0.90271887646026139</v>
      </c>
    </row>
    <row r="70" spans="1:11">
      <c r="A70" s="20">
        <v>1.0000000000000001E-5</v>
      </c>
      <c r="B70" s="20">
        <v>1E-4</v>
      </c>
      <c r="C70" s="20">
        <v>0</v>
      </c>
      <c r="D70" s="20">
        <v>2.5000000000000001E-11</v>
      </c>
      <c r="E70" s="20">
        <f t="shared" si="7"/>
        <v>200</v>
      </c>
      <c r="F70" s="20">
        <f t="shared" si="4"/>
        <v>0</v>
      </c>
      <c r="G70" s="20">
        <f t="shared" si="5"/>
        <v>10</v>
      </c>
      <c r="H70" s="23" t="s">
        <v>107</v>
      </c>
      <c r="I70" s="20">
        <v>2.0255810321079701E-11</v>
      </c>
      <c r="J70" s="20">
        <v>2.3764872905230799E-11</v>
      </c>
      <c r="K70" s="20">
        <f t="shared" si="6"/>
        <v>0.852342463679714</v>
      </c>
    </row>
    <row r="71" spans="1:11">
      <c r="A71" s="20">
        <v>1.0000000000000001E-5</v>
      </c>
      <c r="B71" s="20">
        <v>1E-4</v>
      </c>
      <c r="C71" s="20">
        <v>0</v>
      </c>
      <c r="D71" s="20">
        <v>2.5000000000000002E-10</v>
      </c>
      <c r="E71" s="20">
        <f t="shared" si="7"/>
        <v>20</v>
      </c>
      <c r="F71" s="20">
        <f t="shared" si="4"/>
        <v>0</v>
      </c>
      <c r="G71" s="20">
        <f t="shared" si="5"/>
        <v>10</v>
      </c>
      <c r="H71" s="23" t="s">
        <v>107</v>
      </c>
      <c r="I71" s="20">
        <v>2.2605271560827299E-11</v>
      </c>
      <c r="J71" s="20">
        <v>3.08382342349605E-11</v>
      </c>
      <c r="K71" s="20">
        <f t="shared" si="6"/>
        <v>0.73302742915157881</v>
      </c>
    </row>
    <row r="72" spans="1:11">
      <c r="A72" s="20">
        <v>1.0000000000000001E-5</v>
      </c>
      <c r="B72" s="20">
        <v>1E-4</v>
      </c>
      <c r="C72" s="20">
        <v>0</v>
      </c>
      <c r="D72" s="20">
        <v>2.5000000000000001E-9</v>
      </c>
      <c r="E72" s="20">
        <f t="shared" si="7"/>
        <v>2</v>
      </c>
      <c r="F72" s="20">
        <f t="shared" si="4"/>
        <v>0</v>
      </c>
      <c r="G72" s="20">
        <f t="shared" si="5"/>
        <v>10</v>
      </c>
      <c r="H72" s="23" t="s">
        <v>107</v>
      </c>
      <c r="I72" s="20">
        <v>3.4792134754984102E-11</v>
      </c>
      <c r="J72" s="20">
        <v>5.1165991499149399E-11</v>
      </c>
      <c r="K72" s="20">
        <f t="shared" si="6"/>
        <v>0.67998554773559894</v>
      </c>
    </row>
    <row r="73" spans="1:11">
      <c r="A73" s="20">
        <v>1.0000000000000001E-5</v>
      </c>
      <c r="B73" s="20">
        <v>1E-4</v>
      </c>
      <c r="C73" s="20">
        <v>0</v>
      </c>
      <c r="D73" s="20">
        <v>2.4999999999999999E-8</v>
      </c>
      <c r="E73" s="20">
        <f t="shared" si="7"/>
        <v>0.2</v>
      </c>
      <c r="F73" s="20">
        <f t="shared" si="4"/>
        <v>0</v>
      </c>
      <c r="G73" s="20">
        <f t="shared" si="5"/>
        <v>10</v>
      </c>
      <c r="H73" s="23" t="s">
        <v>107</v>
      </c>
      <c r="I73" s="20">
        <v>1.1485610845079299E-10</v>
      </c>
      <c r="J73" s="20">
        <v>1.34253310002597E-10</v>
      </c>
      <c r="K73" s="20">
        <f t="shared" si="6"/>
        <v>0.8555178896413892</v>
      </c>
    </row>
    <row r="74" spans="1:11">
      <c r="A74" s="20">
        <v>1.0000000000000001E-5</v>
      </c>
      <c r="B74" s="20">
        <v>1E-3</v>
      </c>
      <c r="C74" s="20">
        <v>0</v>
      </c>
      <c r="D74" s="20">
        <v>2.4999999999999999E-17</v>
      </c>
      <c r="E74" s="20">
        <f t="shared" si="7"/>
        <v>200000000</v>
      </c>
      <c r="F74" s="20">
        <f t="shared" si="4"/>
        <v>0</v>
      </c>
      <c r="G74" s="20">
        <f t="shared" si="5"/>
        <v>100</v>
      </c>
      <c r="H74" s="23" t="s">
        <v>107</v>
      </c>
      <c r="I74" s="20">
        <v>1.9635649590549901E-10</v>
      </c>
      <c r="J74" s="20">
        <v>1.9966820945834299E-10</v>
      </c>
      <c r="K74" s="20">
        <f t="shared" si="6"/>
        <v>0.98341391670798295</v>
      </c>
    </row>
    <row r="75" spans="1:11">
      <c r="A75" s="20">
        <v>1.0000000000000001E-5</v>
      </c>
      <c r="B75" s="20">
        <v>1E-3</v>
      </c>
      <c r="C75" s="20">
        <v>0</v>
      </c>
      <c r="D75" s="20">
        <v>2.5000000000000002E-16</v>
      </c>
      <c r="E75" s="20">
        <f t="shared" si="7"/>
        <v>20000000</v>
      </c>
      <c r="F75" s="20">
        <f t="shared" si="4"/>
        <v>0</v>
      </c>
      <c r="G75" s="20">
        <f t="shared" si="5"/>
        <v>100</v>
      </c>
      <c r="H75" s="23" t="s">
        <v>107</v>
      </c>
      <c r="I75" s="20">
        <v>1.9635633891867899E-10</v>
      </c>
      <c r="J75" s="20">
        <v>1.99668067286259E-10</v>
      </c>
      <c r="K75" s="20">
        <f t="shared" si="6"/>
        <v>0.98341383070117028</v>
      </c>
    </row>
    <row r="76" spans="1:11">
      <c r="A76" s="20">
        <v>1.0000000000000001E-5</v>
      </c>
      <c r="B76" s="20">
        <v>1E-3</v>
      </c>
      <c r="C76" s="20">
        <v>0</v>
      </c>
      <c r="D76" s="20">
        <v>2.5E-15</v>
      </c>
      <c r="E76" s="20">
        <f t="shared" si="7"/>
        <v>2000000</v>
      </c>
      <c r="F76" s="20">
        <f t="shared" si="4"/>
        <v>0</v>
      </c>
      <c r="G76" s="20">
        <f t="shared" si="5"/>
        <v>100</v>
      </c>
      <c r="H76" s="23" t="s">
        <v>107</v>
      </c>
      <c r="I76" s="20">
        <v>1.96356083471483E-10</v>
      </c>
      <c r="J76" s="20">
        <v>1.9966843663005E-10</v>
      </c>
      <c r="K76" s="20">
        <f t="shared" si="6"/>
        <v>0.98341073223954667</v>
      </c>
    </row>
    <row r="77" spans="1:11">
      <c r="A77" s="20">
        <v>1.0000000000000001E-5</v>
      </c>
      <c r="B77" s="20">
        <v>1E-3</v>
      </c>
      <c r="C77" s="20">
        <v>0</v>
      </c>
      <c r="D77" s="20">
        <v>2.5000000000000001E-14</v>
      </c>
      <c r="E77" s="20">
        <f t="shared" si="7"/>
        <v>200000</v>
      </c>
      <c r="F77" s="20">
        <f t="shared" si="4"/>
        <v>0</v>
      </c>
      <c r="G77" s="20">
        <f t="shared" si="5"/>
        <v>100</v>
      </c>
      <c r="H77" s="23" t="s">
        <v>107</v>
      </c>
      <c r="I77" s="20">
        <v>1.9636337153016401E-10</v>
      </c>
      <c r="J77" s="20">
        <v>1.9968090702330699E-10</v>
      </c>
      <c r="K77" s="20">
        <f t="shared" si="6"/>
        <v>0.98338581518584667</v>
      </c>
    </row>
    <row r="78" spans="1:11">
      <c r="A78" s="20">
        <v>1.0000000000000001E-5</v>
      </c>
      <c r="B78" s="20">
        <v>1E-3</v>
      </c>
      <c r="C78" s="20">
        <v>0</v>
      </c>
      <c r="D78" s="20">
        <v>2.4999999999999999E-13</v>
      </c>
      <c r="E78" s="20">
        <f t="shared" si="7"/>
        <v>20000</v>
      </c>
      <c r="F78" s="20">
        <f t="shared" si="4"/>
        <v>0</v>
      </c>
      <c r="G78" s="20">
        <f t="shared" si="5"/>
        <v>100</v>
      </c>
      <c r="H78" s="23" t="s">
        <v>107</v>
      </c>
      <c r="I78" s="20">
        <v>1.96402584953269E-10</v>
      </c>
      <c r="J78" s="20">
        <v>1.9980052853617901E-10</v>
      </c>
      <c r="K78" s="20">
        <f t="shared" si="6"/>
        <v>0.98299332034902642</v>
      </c>
    </row>
    <row r="79" spans="1:11">
      <c r="A79" s="20">
        <v>1.0000000000000001E-5</v>
      </c>
      <c r="B79" s="20">
        <v>1E-3</v>
      </c>
      <c r="C79" s="20">
        <v>0</v>
      </c>
      <c r="D79" s="20">
        <v>2.4999999999999998E-12</v>
      </c>
      <c r="E79" s="20">
        <f t="shared" si="7"/>
        <v>2000.0000000000002</v>
      </c>
      <c r="F79" s="20">
        <f t="shared" si="4"/>
        <v>0</v>
      </c>
      <c r="G79" s="20">
        <f t="shared" si="5"/>
        <v>100</v>
      </c>
      <c r="H79" s="23" t="s">
        <v>107</v>
      </c>
      <c r="I79" s="20">
        <v>1.9658822917360799E-10</v>
      </c>
      <c r="J79" s="20">
        <v>2.00993186086443E-10</v>
      </c>
      <c r="K79" s="20">
        <f t="shared" si="6"/>
        <v>0.97808404852619968</v>
      </c>
    </row>
    <row r="80" spans="1:11">
      <c r="A80" s="20">
        <v>1.0000000000000001E-5</v>
      </c>
      <c r="B80" s="20">
        <v>1E-3</v>
      </c>
      <c r="C80" s="20">
        <v>0</v>
      </c>
      <c r="D80" s="20">
        <v>2.5000000000000001E-11</v>
      </c>
      <c r="E80" s="20">
        <f t="shared" si="7"/>
        <v>200</v>
      </c>
      <c r="F80" s="20">
        <f t="shared" si="4"/>
        <v>0</v>
      </c>
      <c r="G80" s="20">
        <f t="shared" si="5"/>
        <v>100</v>
      </c>
      <c r="H80" s="23" t="s">
        <v>107</v>
      </c>
      <c r="I80" s="20">
        <v>1.97641974900585E-10</v>
      </c>
      <c r="J80" s="20">
        <v>2.0760131257403299E-10</v>
      </c>
      <c r="K80" s="20">
        <f t="shared" si="6"/>
        <v>0.95202661510198117</v>
      </c>
    </row>
    <row r="81" spans="1:11">
      <c r="A81" s="20">
        <v>1.0000000000000001E-5</v>
      </c>
      <c r="B81" s="20">
        <v>1E-3</v>
      </c>
      <c r="C81" s="20">
        <v>0</v>
      </c>
      <c r="D81" s="20">
        <v>2.5000000000000002E-10</v>
      </c>
      <c r="E81" s="20">
        <f t="shared" si="7"/>
        <v>20</v>
      </c>
      <c r="F81" s="20">
        <f t="shared" si="4"/>
        <v>0</v>
      </c>
      <c r="G81" s="20">
        <f t="shared" si="5"/>
        <v>100</v>
      </c>
      <c r="H81" s="23" t="s">
        <v>107</v>
      </c>
      <c r="I81" s="20">
        <v>2.02552486355375E-10</v>
      </c>
      <c r="J81" s="20">
        <v>2.28128622478216E-10</v>
      </c>
      <c r="K81" s="20">
        <f t="shared" si="6"/>
        <v>0.88788721097334788</v>
      </c>
    </row>
    <row r="82" spans="1:11">
      <c r="A82" s="20">
        <v>1.0000000000000001E-5</v>
      </c>
      <c r="B82" s="20">
        <v>1E-3</v>
      </c>
      <c r="C82" s="20">
        <v>0</v>
      </c>
      <c r="D82" s="20">
        <v>2.5000000000000001E-9</v>
      </c>
      <c r="E82" s="20">
        <f t="shared" si="7"/>
        <v>2</v>
      </c>
      <c r="F82" s="20">
        <f t="shared" si="4"/>
        <v>0</v>
      </c>
      <c r="G82" s="20">
        <f t="shared" si="5"/>
        <v>100</v>
      </c>
      <c r="H82" s="23" t="s">
        <v>107</v>
      </c>
      <c r="I82" s="20">
        <v>2.25957658588539E-10</v>
      </c>
      <c r="J82" s="20">
        <v>2.9848545967022998E-10</v>
      </c>
      <c r="K82" s="20">
        <f t="shared" si="6"/>
        <v>0.75701395584957309</v>
      </c>
    </row>
    <row r="83" spans="1:11">
      <c r="A83" s="20">
        <v>1.0000000000000001E-5</v>
      </c>
      <c r="B83" s="20">
        <v>1E-3</v>
      </c>
      <c r="C83" s="20">
        <v>0</v>
      </c>
      <c r="D83" s="20">
        <v>2.4999999999999999E-8</v>
      </c>
      <c r="E83" s="20">
        <f t="shared" si="7"/>
        <v>0.2</v>
      </c>
      <c r="F83" s="20">
        <f t="shared" si="4"/>
        <v>0</v>
      </c>
      <c r="G83" s="20">
        <f t="shared" si="5"/>
        <v>100</v>
      </c>
      <c r="H83" s="23" t="s">
        <v>107</v>
      </c>
      <c r="I83" s="20">
        <v>3.46417343179086E-10</v>
      </c>
      <c r="J83" s="20">
        <v>4.9700204234023698E-10</v>
      </c>
      <c r="K83" s="20">
        <f t="shared" si="6"/>
        <v>0.69701392281590679</v>
      </c>
    </row>
    <row r="84" spans="1:11">
      <c r="A84" s="20">
        <v>1.0000000000000001E-5</v>
      </c>
      <c r="B84" s="20">
        <v>0.01</v>
      </c>
      <c r="C84" s="20">
        <v>0</v>
      </c>
      <c r="D84" s="20">
        <v>2.4999999999999999E-17</v>
      </c>
      <c r="E84" s="20">
        <f t="shared" si="7"/>
        <v>200000000</v>
      </c>
      <c r="F84" s="20">
        <f t="shared" si="4"/>
        <v>0</v>
      </c>
      <c r="G84" s="20">
        <f t="shared" si="5"/>
        <v>999.99999999999989</v>
      </c>
      <c r="H84" s="23" t="s">
        <v>107</v>
      </c>
      <c r="I84" s="20">
        <v>1.96356672995729E-9</v>
      </c>
      <c r="J84" s="20">
        <v>1.9871631747369299E-9</v>
      </c>
      <c r="K84" s="20">
        <f t="shared" si="6"/>
        <v>0.98812556257099338</v>
      </c>
    </row>
    <row r="85" spans="1:11">
      <c r="A85" s="20">
        <v>1.0000000000000001E-5</v>
      </c>
      <c r="B85" s="20">
        <v>0.01</v>
      </c>
      <c r="C85" s="20">
        <v>0</v>
      </c>
      <c r="D85" s="20">
        <v>2.5000000000000002E-16</v>
      </c>
      <c r="E85" s="20">
        <f t="shared" si="7"/>
        <v>20000000</v>
      </c>
      <c r="F85" s="20">
        <f t="shared" si="4"/>
        <v>0</v>
      </c>
      <c r="G85" s="20">
        <f t="shared" si="5"/>
        <v>999.99999999999989</v>
      </c>
      <c r="H85" s="23" t="s">
        <v>107</v>
      </c>
      <c r="I85" s="20">
        <v>1.96356546050288E-9</v>
      </c>
      <c r="J85" s="20">
        <v>1.9871627974910802E-9</v>
      </c>
      <c r="K85" s="20">
        <f t="shared" si="6"/>
        <v>0.98812511133058989</v>
      </c>
    </row>
    <row r="86" spans="1:11">
      <c r="A86" s="20">
        <v>1.0000000000000001E-5</v>
      </c>
      <c r="B86" s="20">
        <v>0.01</v>
      </c>
      <c r="C86" s="20">
        <v>0</v>
      </c>
      <c r="D86" s="20">
        <v>2.5E-15</v>
      </c>
      <c r="E86" s="20">
        <f t="shared" si="7"/>
        <v>2000000</v>
      </c>
      <c r="F86" s="20">
        <f t="shared" si="4"/>
        <v>0</v>
      </c>
      <c r="G86" s="20">
        <f t="shared" si="5"/>
        <v>999.99999999999989</v>
      </c>
      <c r="H86" s="23" t="s">
        <v>107</v>
      </c>
      <c r="I86" s="20">
        <v>1.96356445510468E-9</v>
      </c>
      <c r="J86" s="20">
        <v>1.9871634512658099E-9</v>
      </c>
      <c r="K86" s="20">
        <f t="shared" si="6"/>
        <v>0.98812428029204269</v>
      </c>
    </row>
    <row r="87" spans="1:11">
      <c r="A87" s="20">
        <v>1.0000000000000001E-5</v>
      </c>
      <c r="B87" s="20">
        <v>0.01</v>
      </c>
      <c r="C87" s="20">
        <v>0</v>
      </c>
      <c r="D87" s="20">
        <v>2.5000000000000001E-14</v>
      </c>
      <c r="E87" s="20">
        <f t="shared" si="7"/>
        <v>200000</v>
      </c>
      <c r="F87" s="20">
        <f t="shared" si="4"/>
        <v>0</v>
      </c>
      <c r="G87" s="20">
        <f t="shared" si="5"/>
        <v>999.99999999999989</v>
      </c>
      <c r="H87" s="23" t="s">
        <v>107</v>
      </c>
      <c r="I87" s="20">
        <v>1.9635635521053199E-9</v>
      </c>
      <c r="J87" s="20">
        <v>1.9871526206011198E-9</v>
      </c>
      <c r="K87" s="20">
        <f t="shared" si="6"/>
        <v>0.98812921149022559</v>
      </c>
    </row>
    <row r="88" spans="1:11">
      <c r="A88" s="20">
        <v>1.0000000000000001E-5</v>
      </c>
      <c r="B88" s="20">
        <v>0.01</v>
      </c>
      <c r="C88" s="20">
        <v>0</v>
      </c>
      <c r="D88" s="20">
        <v>2.4999999999999999E-13</v>
      </c>
      <c r="E88" s="20">
        <f t="shared" si="7"/>
        <v>20000</v>
      </c>
      <c r="F88" s="20">
        <f t="shared" si="4"/>
        <v>0</v>
      </c>
      <c r="G88" s="20">
        <f t="shared" si="5"/>
        <v>999.99999999999989</v>
      </c>
      <c r="H88" s="23" t="s">
        <v>107</v>
      </c>
      <c r="I88" s="20">
        <v>1.9636219002779199E-9</v>
      </c>
      <c r="J88" s="20">
        <v>1.9873284555584799E-9</v>
      </c>
      <c r="K88" s="20">
        <f t="shared" si="6"/>
        <v>0.98807114384426309</v>
      </c>
    </row>
    <row r="89" spans="1:11">
      <c r="A89" s="20">
        <v>1.0000000000000001E-5</v>
      </c>
      <c r="B89" s="20">
        <v>0.01</v>
      </c>
      <c r="C89" s="20">
        <v>0</v>
      </c>
      <c r="D89" s="20">
        <v>2.4999999999999998E-12</v>
      </c>
      <c r="E89" s="20">
        <f t="shared" si="7"/>
        <v>2000.0000000000002</v>
      </c>
      <c r="F89" s="20">
        <f t="shared" si="4"/>
        <v>0</v>
      </c>
      <c r="G89" s="20">
        <f t="shared" si="5"/>
        <v>999.99999999999989</v>
      </c>
      <c r="H89" s="23" t="s">
        <v>107</v>
      </c>
      <c r="I89" s="20">
        <v>1.9638959954392299E-9</v>
      </c>
      <c r="J89" s="20">
        <v>1.98858415321834E-9</v>
      </c>
      <c r="K89" s="20">
        <f t="shared" si="6"/>
        <v>0.9875850575701538</v>
      </c>
    </row>
    <row r="90" spans="1:11">
      <c r="A90" s="20">
        <v>1.0000000000000001E-5</v>
      </c>
      <c r="B90" s="20">
        <v>0.01</v>
      </c>
      <c r="C90" s="20">
        <v>0</v>
      </c>
      <c r="D90" s="20">
        <v>2.5000000000000001E-11</v>
      </c>
      <c r="E90" s="20">
        <f t="shared" si="7"/>
        <v>200</v>
      </c>
      <c r="F90" s="20">
        <f t="shared" si="4"/>
        <v>0</v>
      </c>
      <c r="G90" s="20">
        <f t="shared" si="5"/>
        <v>999.99999999999989</v>
      </c>
      <c r="H90" s="23" t="s">
        <v>107</v>
      </c>
      <c r="I90" s="20">
        <v>1.9658821439065799E-9</v>
      </c>
      <c r="J90" s="20">
        <v>2.0005680352811102E-9</v>
      </c>
      <c r="K90" s="20">
        <f t="shared" si="6"/>
        <v>0.98266197861666005</v>
      </c>
    </row>
    <row r="91" spans="1:11">
      <c r="A91" s="20">
        <v>1.0000000000000001E-5</v>
      </c>
      <c r="B91" s="20">
        <v>0.01</v>
      </c>
      <c r="C91" s="20">
        <v>0</v>
      </c>
      <c r="D91" s="20">
        <v>2.5000000000000002E-10</v>
      </c>
      <c r="E91" s="20">
        <f t="shared" si="7"/>
        <v>20</v>
      </c>
      <c r="F91" s="20">
        <f t="shared" si="4"/>
        <v>0</v>
      </c>
      <c r="G91" s="20">
        <f t="shared" si="5"/>
        <v>999.99999999999989</v>
      </c>
      <c r="H91" s="23" t="s">
        <v>107</v>
      </c>
      <c r="I91" s="20">
        <v>1.9764194520981899E-9</v>
      </c>
      <c r="J91" s="20">
        <v>2.0674095624063802E-9</v>
      </c>
      <c r="K91" s="20">
        <f t="shared" si="6"/>
        <v>0.95598834794868537</v>
      </c>
    </row>
    <row r="92" spans="1:11">
      <c r="A92" s="20">
        <v>1.0000000000000001E-5</v>
      </c>
      <c r="B92" s="20">
        <v>0.01</v>
      </c>
      <c r="C92" s="20">
        <v>0</v>
      </c>
      <c r="D92" s="20">
        <v>2.5000000000000001E-9</v>
      </c>
      <c r="E92" s="20">
        <f t="shared" si="7"/>
        <v>2</v>
      </c>
      <c r="F92" s="20">
        <f t="shared" si="4"/>
        <v>0</v>
      </c>
      <c r="G92" s="20">
        <f t="shared" si="5"/>
        <v>999.99999999999989</v>
      </c>
      <c r="H92" s="23" t="s">
        <v>107</v>
      </c>
      <c r="I92" s="20">
        <v>2.02551901673145E-9</v>
      </c>
      <c r="J92" s="20">
        <v>2.2726361343721798E-9</v>
      </c>
      <c r="K92" s="20">
        <f t="shared" si="6"/>
        <v>0.89126410783352417</v>
      </c>
    </row>
    <row r="93" spans="1:11">
      <c r="A93" s="20">
        <v>1.0000000000000001E-5</v>
      </c>
      <c r="B93" s="20">
        <v>0.01</v>
      </c>
      <c r="C93" s="20">
        <v>0</v>
      </c>
      <c r="D93" s="20">
        <v>2.4999999999999999E-8</v>
      </c>
      <c r="E93" s="20">
        <f t="shared" si="7"/>
        <v>0.2</v>
      </c>
      <c r="F93" s="20">
        <f t="shared" si="4"/>
        <v>0</v>
      </c>
      <c r="G93" s="20">
        <f t="shared" si="5"/>
        <v>999.99999999999989</v>
      </c>
      <c r="H93" s="23" t="s">
        <v>107</v>
      </c>
      <c r="I93" s="20">
        <v>2.25948117492663E-9</v>
      </c>
      <c r="J93" s="20">
        <v>2.9752162489247E-9</v>
      </c>
      <c r="K93" s="20">
        <f t="shared" si="6"/>
        <v>0.75943426826310512</v>
      </c>
    </row>
    <row r="94" spans="1:11">
      <c r="A94" s="20">
        <v>1.0000000000000001E-5</v>
      </c>
      <c r="B94" s="20">
        <v>0.1</v>
      </c>
      <c r="C94" s="20">
        <v>0</v>
      </c>
      <c r="D94" s="20">
        <v>2.4999999999999999E-17</v>
      </c>
      <c r="E94" s="20">
        <f t="shared" si="7"/>
        <v>200000000</v>
      </c>
      <c r="F94" s="20">
        <f t="shared" si="4"/>
        <v>0</v>
      </c>
      <c r="G94" s="20">
        <f t="shared" si="5"/>
        <v>10000</v>
      </c>
      <c r="H94" s="23" t="s">
        <v>107</v>
      </c>
      <c r="I94" s="20">
        <v>1.96356701009461E-8</v>
      </c>
      <c r="J94" s="20">
        <v>1.9862955319322298E-8</v>
      </c>
      <c r="K94" s="20">
        <f t="shared" si="6"/>
        <v>0.98855733123685274</v>
      </c>
    </row>
    <row r="95" spans="1:11">
      <c r="A95" s="20">
        <v>1.0000000000000001E-5</v>
      </c>
      <c r="B95" s="20">
        <v>0.1</v>
      </c>
      <c r="C95" s="20">
        <v>0</v>
      </c>
      <c r="D95" s="20">
        <v>2.5000000000000002E-16</v>
      </c>
      <c r="E95" s="20">
        <f t="shared" si="7"/>
        <v>20000000</v>
      </c>
      <c r="F95" s="20">
        <f t="shared" si="4"/>
        <v>0</v>
      </c>
      <c r="G95" s="20">
        <f t="shared" si="5"/>
        <v>10000</v>
      </c>
      <c r="H95" s="23" t="s">
        <v>107</v>
      </c>
      <c r="I95" s="20">
        <v>1.96356667427984E-8</v>
      </c>
      <c r="J95" s="20">
        <v>1.9862952571315701E-8</v>
      </c>
      <c r="K95" s="20">
        <f t="shared" si="6"/>
        <v>0.98855729893623534</v>
      </c>
    </row>
    <row r="96" spans="1:11">
      <c r="A96" s="20">
        <v>1.0000000000000001E-5</v>
      </c>
      <c r="B96" s="20">
        <v>0.1</v>
      </c>
      <c r="C96" s="20">
        <v>0</v>
      </c>
      <c r="D96" s="20">
        <v>2.5E-15</v>
      </c>
      <c r="E96" s="20">
        <f t="shared" si="7"/>
        <v>2000000</v>
      </c>
      <c r="F96" s="20">
        <f t="shared" si="4"/>
        <v>0</v>
      </c>
      <c r="G96" s="20">
        <f t="shared" si="5"/>
        <v>10000</v>
      </c>
      <c r="H96" s="23" t="s">
        <v>107</v>
      </c>
      <c r="I96" s="20">
        <v>1.9635654819166099E-8</v>
      </c>
      <c r="J96" s="20">
        <v>1.9862939013608899E-8</v>
      </c>
      <c r="K96" s="20">
        <f t="shared" si="6"/>
        <v>0.98855737339337957</v>
      </c>
    </row>
    <row r="97" spans="1:11">
      <c r="A97" s="20">
        <v>1.0000000000000001E-5</v>
      </c>
      <c r="B97" s="20">
        <v>0.1</v>
      </c>
      <c r="C97" s="20">
        <v>0</v>
      </c>
      <c r="D97" s="20">
        <v>2.5000000000000001E-14</v>
      </c>
      <c r="E97" s="20">
        <f t="shared" si="7"/>
        <v>200000</v>
      </c>
      <c r="F97" s="20">
        <f t="shared" si="4"/>
        <v>0</v>
      </c>
      <c r="G97" s="20">
        <f t="shared" si="5"/>
        <v>10000</v>
      </c>
      <c r="H97" s="23" t="s">
        <v>107</v>
      </c>
      <c r="I97" s="20">
        <v>1.9635606020476699E-8</v>
      </c>
      <c r="J97" s="20">
        <v>1.9862951422307901E-8</v>
      </c>
      <c r="K97" s="20">
        <f t="shared" si="6"/>
        <v>0.98855429905669134</v>
      </c>
    </row>
    <row r="98" spans="1:11">
      <c r="A98" s="20">
        <v>1.0000000000000001E-5</v>
      </c>
      <c r="B98" s="20">
        <v>0.1</v>
      </c>
      <c r="C98" s="20">
        <v>0</v>
      </c>
      <c r="D98" s="20">
        <v>2.4999999999999999E-13</v>
      </c>
      <c r="E98" s="20">
        <f t="shared" si="7"/>
        <v>20000</v>
      </c>
      <c r="F98" s="20">
        <f t="shared" si="4"/>
        <v>0</v>
      </c>
      <c r="G98" s="20">
        <f t="shared" si="5"/>
        <v>10000</v>
      </c>
      <c r="H98" s="23" t="s">
        <v>107</v>
      </c>
      <c r="I98" s="20">
        <v>1.9635518096892899E-8</v>
      </c>
      <c r="J98" s="20">
        <v>1.98628698504046E-8</v>
      </c>
      <c r="K98" s="20">
        <f t="shared" si="6"/>
        <v>0.98855393227544763</v>
      </c>
    </row>
    <row r="99" spans="1:11">
      <c r="A99" s="20">
        <v>1.0000000000000001E-5</v>
      </c>
      <c r="B99" s="20">
        <v>0.1</v>
      </c>
      <c r="C99" s="20">
        <v>0</v>
      </c>
      <c r="D99" s="20">
        <v>2.4999999999999998E-12</v>
      </c>
      <c r="E99" s="20">
        <f t="shared" si="7"/>
        <v>2000.0000000000002</v>
      </c>
      <c r="F99" s="20">
        <f t="shared" si="4"/>
        <v>0</v>
      </c>
      <c r="G99" s="20">
        <f t="shared" si="5"/>
        <v>10000</v>
      </c>
      <c r="H99" s="23" t="s">
        <v>107</v>
      </c>
      <c r="I99" s="20">
        <v>1.9634835107262899E-8</v>
      </c>
      <c r="J99" s="20">
        <v>1.9864535609317101E-8</v>
      </c>
      <c r="K99" s="20">
        <f t="shared" si="6"/>
        <v>0.98843665381502976</v>
      </c>
    </row>
    <row r="100" spans="1:11">
      <c r="A100" s="20">
        <v>1.0000000000000001E-5</v>
      </c>
      <c r="B100" s="20">
        <v>0.1</v>
      </c>
      <c r="C100" s="20">
        <v>0</v>
      </c>
      <c r="D100" s="20">
        <v>2.5000000000000001E-11</v>
      </c>
      <c r="E100" s="20">
        <f t="shared" si="7"/>
        <v>200</v>
      </c>
      <c r="F100" s="20">
        <f t="shared" si="4"/>
        <v>0</v>
      </c>
      <c r="G100" s="20">
        <f t="shared" si="5"/>
        <v>10000</v>
      </c>
      <c r="H100" s="23" t="s">
        <v>107</v>
      </c>
      <c r="I100" s="20">
        <v>1.9630088931001401E-8</v>
      </c>
      <c r="J100" s="20">
        <v>1.9876832695669701E-8</v>
      </c>
      <c r="K100" s="20">
        <f t="shared" si="6"/>
        <v>0.98758636406281897</v>
      </c>
    </row>
    <row r="101" spans="1:11">
      <c r="A101" s="20">
        <v>1.0000000000000001E-5</v>
      </c>
      <c r="B101" s="20">
        <v>0.1</v>
      </c>
      <c r="C101" s="20">
        <v>0</v>
      </c>
      <c r="D101" s="20">
        <v>2.5000000000000002E-10</v>
      </c>
      <c r="E101" s="20">
        <f t="shared" si="7"/>
        <v>20</v>
      </c>
      <c r="F101" s="20">
        <f t="shared" si="4"/>
        <v>0</v>
      </c>
      <c r="G101" s="20">
        <f t="shared" si="5"/>
        <v>10000</v>
      </c>
      <c r="H101" s="23" t="s">
        <v>107</v>
      </c>
      <c r="I101" s="20">
        <v>1.9658821451611299E-8</v>
      </c>
      <c r="J101" s="20">
        <v>1.9997196882385498E-8</v>
      </c>
      <c r="K101" s="20">
        <f t="shared" si="6"/>
        <v>0.98307885686357088</v>
      </c>
    </row>
    <row r="102" spans="1:11">
      <c r="A102" s="20">
        <v>1.0000000000000001E-5</v>
      </c>
      <c r="B102" s="20">
        <v>0.1</v>
      </c>
      <c r="C102" s="20">
        <v>0</v>
      </c>
      <c r="D102" s="20">
        <v>2.5000000000000001E-9</v>
      </c>
      <c r="E102" s="20">
        <f t="shared" si="7"/>
        <v>2</v>
      </c>
      <c r="F102" s="20">
        <f t="shared" si="4"/>
        <v>0</v>
      </c>
      <c r="G102" s="20">
        <f t="shared" si="5"/>
        <v>10000</v>
      </c>
      <c r="H102" s="23" t="s">
        <v>107</v>
      </c>
      <c r="I102" s="20">
        <v>1.9764194222205299E-8</v>
      </c>
      <c r="J102" s="20">
        <v>2.0665777768074101E-8</v>
      </c>
      <c r="K102" s="20">
        <f t="shared" si="6"/>
        <v>0.95637311327030583</v>
      </c>
    </row>
    <row r="103" spans="1:11">
      <c r="A103" s="20">
        <v>1.0000000000000001E-5</v>
      </c>
      <c r="B103" s="20">
        <v>0.1</v>
      </c>
      <c r="C103" s="20">
        <v>0</v>
      </c>
      <c r="D103" s="20">
        <v>2.4999999999999999E-8</v>
      </c>
      <c r="E103" s="20">
        <f t="shared" si="7"/>
        <v>0.2</v>
      </c>
      <c r="F103" s="20">
        <f t="shared" si="4"/>
        <v>0</v>
      </c>
      <c r="G103" s="20">
        <f t="shared" si="5"/>
        <v>10000</v>
      </c>
      <c r="H103" s="23" t="s">
        <v>107</v>
      </c>
      <c r="I103" s="20">
        <v>2.0255184331430699E-8</v>
      </c>
      <c r="J103" s="20">
        <v>2.2717789736891699E-8</v>
      </c>
      <c r="K103" s="20">
        <f t="shared" si="6"/>
        <v>0.89160013214393186</v>
      </c>
    </row>
    <row r="104" spans="1:11">
      <c r="A104" s="20">
        <v>1.0000000000000001E-5</v>
      </c>
      <c r="B104" s="20">
        <v>1</v>
      </c>
      <c r="C104" s="20">
        <v>0</v>
      </c>
      <c r="D104" s="20">
        <v>2.4999999999999999E-17</v>
      </c>
      <c r="E104" s="20">
        <f t="shared" si="7"/>
        <v>200000000</v>
      </c>
      <c r="F104" s="20">
        <f t="shared" si="4"/>
        <v>0</v>
      </c>
      <c r="G104" s="20">
        <f t="shared" si="5"/>
        <v>99999.999999999985</v>
      </c>
      <c r="H104" s="23" t="s">
        <v>107</v>
      </c>
      <c r="I104" s="20">
        <v>1.9635671617437401E-7</v>
      </c>
      <c r="J104" s="20">
        <v>1.98620955062512E-7</v>
      </c>
      <c r="K104" s="20">
        <f t="shared" si="6"/>
        <v>0.98860020138647831</v>
      </c>
    </row>
    <row r="105" spans="1:11">
      <c r="A105" s="20">
        <v>1.0000000000000001E-5</v>
      </c>
      <c r="B105" s="20">
        <v>1</v>
      </c>
      <c r="C105" s="20">
        <v>0</v>
      </c>
      <c r="D105" s="20">
        <v>2.5000000000000002E-16</v>
      </c>
      <c r="E105" s="20">
        <f t="shared" si="7"/>
        <v>20000000</v>
      </c>
      <c r="F105" s="20">
        <f t="shared" si="4"/>
        <v>0</v>
      </c>
      <c r="G105" s="20">
        <f t="shared" si="5"/>
        <v>99999.999999999985</v>
      </c>
      <c r="H105" s="23" t="s">
        <v>107</v>
      </c>
      <c r="I105" s="20">
        <v>1.963566972799E-7</v>
      </c>
      <c r="J105" s="20">
        <v>1.98620991937863E-7</v>
      </c>
      <c r="K105" s="20">
        <f t="shared" si="6"/>
        <v>0.98859992271777919</v>
      </c>
    </row>
    <row r="106" spans="1:11">
      <c r="A106" s="20">
        <v>1.0000000000000001E-5</v>
      </c>
      <c r="B106" s="20">
        <v>1</v>
      </c>
      <c r="C106" s="20">
        <v>0</v>
      </c>
      <c r="D106" s="20">
        <v>2.5E-15</v>
      </c>
      <c r="E106" s="20">
        <f t="shared" si="7"/>
        <v>2000000</v>
      </c>
      <c r="F106" s="20">
        <f t="shared" si="4"/>
        <v>0</v>
      </c>
      <c r="G106" s="20">
        <f t="shared" si="5"/>
        <v>99999.999999999985</v>
      </c>
      <c r="H106" s="23" t="s">
        <v>107</v>
      </c>
      <c r="I106" s="20">
        <v>1.9635668486529099E-7</v>
      </c>
      <c r="J106" s="20">
        <v>1.98620976720777E-7</v>
      </c>
      <c r="K106" s="20">
        <f t="shared" si="6"/>
        <v>0.98859993595404994</v>
      </c>
    </row>
    <row r="107" spans="1:11">
      <c r="A107" s="20">
        <v>1.0000000000000001E-5</v>
      </c>
      <c r="B107" s="20">
        <v>1</v>
      </c>
      <c r="C107" s="20">
        <v>0</v>
      </c>
      <c r="D107" s="20">
        <v>2.5000000000000001E-14</v>
      </c>
      <c r="E107" s="20">
        <f t="shared" si="7"/>
        <v>200000</v>
      </c>
      <c r="F107" s="20">
        <f t="shared" si="4"/>
        <v>0</v>
      </c>
      <c r="G107" s="20">
        <f t="shared" si="5"/>
        <v>99999.999999999985</v>
      </c>
      <c r="H107" s="23" t="s">
        <v>107</v>
      </c>
      <c r="I107" s="20">
        <v>1.9635666391187701E-7</v>
      </c>
      <c r="J107" s="20">
        <v>1.9862108045312201E-7</v>
      </c>
      <c r="K107" s="20">
        <f t="shared" si="6"/>
        <v>0.98859931415094959</v>
      </c>
    </row>
    <row r="108" spans="1:11">
      <c r="A108" s="20">
        <v>1.0000000000000001E-5</v>
      </c>
      <c r="B108" s="20">
        <v>1</v>
      </c>
      <c r="C108" s="20">
        <v>0</v>
      </c>
      <c r="D108" s="20">
        <v>2.4999999999999999E-13</v>
      </c>
      <c r="E108" s="20">
        <f t="shared" si="7"/>
        <v>20000</v>
      </c>
      <c r="F108" s="20">
        <f t="shared" si="4"/>
        <v>0</v>
      </c>
      <c r="G108" s="20">
        <f t="shared" si="5"/>
        <v>99999.999999999985</v>
      </c>
      <c r="H108" s="23" t="s">
        <v>107</v>
      </c>
      <c r="I108" s="20">
        <v>1.9635606631272101E-7</v>
      </c>
      <c r="J108" s="20">
        <v>1.9862142100870499E-7</v>
      </c>
      <c r="K108" s="20">
        <f t="shared" si="6"/>
        <v>0.98859461036740492</v>
      </c>
    </row>
    <row r="109" spans="1:11">
      <c r="A109" s="20">
        <v>1.0000000000000001E-5</v>
      </c>
      <c r="B109" s="20">
        <v>1</v>
      </c>
      <c r="C109" s="20">
        <v>0</v>
      </c>
      <c r="D109" s="20">
        <v>2.4999999999999998E-12</v>
      </c>
      <c r="E109" s="20">
        <f t="shared" si="7"/>
        <v>2000.0000000000002</v>
      </c>
      <c r="F109" s="20">
        <f t="shared" si="4"/>
        <v>0</v>
      </c>
      <c r="G109" s="20">
        <f t="shared" si="5"/>
        <v>99999.999999999985</v>
      </c>
      <c r="H109" s="23" t="s">
        <v>107</v>
      </c>
      <c r="I109" s="20">
        <v>1.9635523289914801E-7</v>
      </c>
      <c r="J109" s="20">
        <v>1.9861884607844299E-7</v>
      </c>
      <c r="K109" s="20">
        <f t="shared" si="6"/>
        <v>0.98860323064005218</v>
      </c>
    </row>
    <row r="110" spans="1:11">
      <c r="A110" s="20">
        <v>1.0000000000000001E-5</v>
      </c>
      <c r="B110" s="20">
        <v>1</v>
      </c>
      <c r="C110" s="20">
        <v>0</v>
      </c>
      <c r="D110" s="20">
        <v>2.5000000000000001E-11</v>
      </c>
      <c r="E110" s="20">
        <f t="shared" si="7"/>
        <v>200</v>
      </c>
      <c r="F110" s="20">
        <f t="shared" si="4"/>
        <v>0</v>
      </c>
      <c r="G110" s="20">
        <f t="shared" si="5"/>
        <v>99999.999999999985</v>
      </c>
      <c r="H110" s="23" t="s">
        <v>107</v>
      </c>
      <c r="I110" s="20">
        <v>1.9634786964975001E-7</v>
      </c>
      <c r="J110" s="20">
        <v>1.9863779242148801E-7</v>
      </c>
      <c r="K110" s="20">
        <f t="shared" si="6"/>
        <v>0.98847186759466676</v>
      </c>
    </row>
    <row r="111" spans="1:11">
      <c r="A111" s="20">
        <v>1.0000000000000001E-5</v>
      </c>
      <c r="B111" s="20">
        <v>1</v>
      </c>
      <c r="C111" s="20">
        <v>0</v>
      </c>
      <c r="D111" s="20">
        <v>2.5000000000000002E-10</v>
      </c>
      <c r="E111" s="20">
        <f t="shared" si="7"/>
        <v>20</v>
      </c>
      <c r="F111" s="20">
        <f t="shared" si="4"/>
        <v>0</v>
      </c>
      <c r="G111" s="20">
        <f t="shared" si="5"/>
        <v>99999.999999999985</v>
      </c>
      <c r="H111" s="23" t="s">
        <v>107</v>
      </c>
      <c r="I111" s="20">
        <v>1.9630089475713699E-7</v>
      </c>
      <c r="J111" s="20">
        <v>1.9875985101544499E-7</v>
      </c>
      <c r="K111" s="20">
        <f t="shared" si="6"/>
        <v>0.98762850623128651</v>
      </c>
    </row>
    <row r="112" spans="1:11">
      <c r="A112" s="20">
        <v>1.0000000000000001E-5</v>
      </c>
      <c r="B112" s="20">
        <v>1</v>
      </c>
      <c r="C112" s="20">
        <v>0</v>
      </c>
      <c r="D112" s="20">
        <v>2.5000000000000001E-9</v>
      </c>
      <c r="E112" s="20">
        <f t="shared" si="7"/>
        <v>2</v>
      </c>
      <c r="F112" s="20">
        <f t="shared" si="4"/>
        <v>0</v>
      </c>
      <c r="G112" s="20">
        <f t="shared" si="5"/>
        <v>99999.999999999985</v>
      </c>
      <c r="H112" s="23" t="s">
        <v>107</v>
      </c>
      <c r="I112" s="20">
        <v>1.96588214652822E-7</v>
      </c>
      <c r="J112" s="20">
        <v>1.99963565769896E-7</v>
      </c>
      <c r="K112" s="20">
        <f t="shared" si="6"/>
        <v>0.9831201693964684</v>
      </c>
    </row>
    <row r="113" spans="1:11">
      <c r="A113" s="20">
        <v>1.0000000000000001E-5</v>
      </c>
      <c r="B113" s="20">
        <v>1</v>
      </c>
      <c r="C113" s="20">
        <v>0</v>
      </c>
      <c r="D113" s="20">
        <v>2.4999999999999999E-8</v>
      </c>
      <c r="E113" s="20">
        <f t="shared" si="7"/>
        <v>0.2</v>
      </c>
      <c r="F113" s="20">
        <f t="shared" si="4"/>
        <v>0</v>
      </c>
      <c r="G113" s="20">
        <f t="shared" si="5"/>
        <v>99999.999999999985</v>
      </c>
      <c r="H113" s="23" t="s">
        <v>107</v>
      </c>
      <c r="I113" s="20">
        <v>1.9764194192309199E-7</v>
      </c>
      <c r="J113" s="20">
        <v>2.0664946048363801E-7</v>
      </c>
      <c r="K113" s="20">
        <f t="shared" si="6"/>
        <v>0.95641160378805246</v>
      </c>
    </row>
    <row r="114" spans="1:11">
      <c r="A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>
      <c r="A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>
      <c r="A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>
      <c r="A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>
      <c r="A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>
      <c r="A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>
      <c r="A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>
      <c r="A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>
      <c r="A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>
      <c r="A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1:1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1:1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1:1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1:1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1:1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1:1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1:1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1:1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1:1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1:1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1:1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1:1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1:1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1:1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1:1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1:1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1:1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1:1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1:1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1:1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1:1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1:1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1:1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1:1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</row>
    <row r="150" spans="1:1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</row>
    <row r="151" spans="1:1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</row>
    <row r="152" spans="1:1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</row>
    <row r="153" spans="1:1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</row>
    <row r="154" spans="1:1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</row>
    <row r="155" spans="1:1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</row>
    <row r="156" spans="1:1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</row>
    <row r="157" spans="1:1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</row>
    <row r="158" spans="1:1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1:1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</row>
    <row r="160" spans="1:1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1:1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1:1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</row>
    <row r="163" spans="1:1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</row>
    <row r="164" spans="1:1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</row>
    <row r="165" spans="1:1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</row>
    <row r="166" spans="1:1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</row>
    <row r="167" spans="1:1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</row>
    <row r="168" spans="1:1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1:1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</row>
    <row r="170" spans="1:1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</row>
    <row r="171" spans="1:1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</row>
    <row r="172" spans="1:1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</row>
    <row r="173" spans="1:1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</row>
    <row r="174" spans="1:1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</row>
    <row r="175" spans="1:1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</row>
    <row r="176" spans="1:1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</row>
    <row r="177" spans="1:1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1:1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</row>
    <row r="179" spans="1:1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</row>
    <row r="180" spans="1:1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</row>
    <row r="181" spans="1:1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</row>
    <row r="182" spans="1:1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</row>
    <row r="183" spans="1:1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</row>
    <row r="184" spans="1:11">
      <c r="A184" s="20"/>
      <c r="C184" s="20"/>
      <c r="D184" s="20"/>
      <c r="E184" s="20"/>
      <c r="F184" s="20"/>
      <c r="G184" s="20"/>
      <c r="H184" s="20"/>
      <c r="I184" s="20"/>
      <c r="J184" s="20"/>
      <c r="K184" s="20"/>
    </row>
    <row r="185" spans="1:11">
      <c r="A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1">
      <c r="A186" s="20"/>
      <c r="C186" s="20"/>
      <c r="D186" s="20"/>
      <c r="E186" s="20"/>
      <c r="F186" s="20"/>
      <c r="G186" s="20"/>
      <c r="H186" s="20"/>
      <c r="I186" s="20"/>
      <c r="J186" s="20"/>
      <c r="K186" s="20"/>
    </row>
    <row r="187" spans="1:11">
      <c r="A187" s="20"/>
      <c r="C187" s="20"/>
      <c r="D187" s="20"/>
      <c r="E187" s="20"/>
      <c r="F187" s="20"/>
      <c r="G187" s="20"/>
      <c r="H187" s="20"/>
      <c r="I187" s="20"/>
      <c r="J187" s="20"/>
      <c r="K187" s="20"/>
    </row>
    <row r="188" spans="1:11">
      <c r="A188" s="20"/>
      <c r="C188" s="20"/>
      <c r="D188" s="20"/>
      <c r="E188" s="20"/>
      <c r="F188" s="20"/>
      <c r="G188" s="20"/>
      <c r="H188" s="20"/>
      <c r="I188" s="20"/>
      <c r="J188" s="20"/>
      <c r="K188" s="20"/>
    </row>
    <row r="189" spans="1:11">
      <c r="A189" s="20"/>
      <c r="C189" s="20"/>
      <c r="D189" s="20"/>
      <c r="E189" s="20"/>
      <c r="F189" s="20"/>
      <c r="G189" s="20"/>
      <c r="H189" s="20"/>
      <c r="I189" s="20"/>
      <c r="J189" s="20"/>
      <c r="K189" s="20"/>
    </row>
    <row r="190" spans="1:11">
      <c r="A190" s="20"/>
      <c r="C190" s="20"/>
      <c r="D190" s="20"/>
      <c r="E190" s="20"/>
      <c r="F190" s="20"/>
      <c r="G190" s="20"/>
      <c r="H190" s="20"/>
      <c r="I190" s="20"/>
      <c r="J190" s="20"/>
      <c r="K190" s="20"/>
    </row>
    <row r="191" spans="1:11">
      <c r="A191" s="20"/>
      <c r="C191" s="20"/>
      <c r="D191" s="20"/>
      <c r="E191" s="20"/>
      <c r="F191" s="20"/>
      <c r="G191" s="20"/>
      <c r="H191" s="20"/>
      <c r="I191" s="20"/>
      <c r="J191" s="20"/>
      <c r="K191" s="20"/>
    </row>
    <row r="192" spans="1:11">
      <c r="A192" s="20"/>
      <c r="C192" s="20"/>
      <c r="D192" s="20"/>
      <c r="E192" s="20"/>
      <c r="F192" s="20"/>
      <c r="G192" s="20"/>
      <c r="H192" s="20"/>
      <c r="I192" s="20"/>
      <c r="J192" s="20"/>
      <c r="K192" s="20"/>
    </row>
    <row r="193" spans="1:11">
      <c r="A193" s="20"/>
      <c r="C193" s="20"/>
      <c r="D193" s="20"/>
      <c r="E193" s="20"/>
      <c r="F193" s="20"/>
      <c r="G193" s="20"/>
      <c r="H193" s="20"/>
      <c r="I193" s="20"/>
      <c r="J193" s="20"/>
      <c r="K193" s="20"/>
    </row>
    <row r="194" spans="1:11">
      <c r="A194" s="20"/>
      <c r="C194" s="20"/>
      <c r="D194" s="20"/>
      <c r="E194" s="20"/>
      <c r="F194" s="20"/>
      <c r="G194" s="20"/>
      <c r="H194" s="20"/>
      <c r="I194" s="20"/>
      <c r="J194" s="20"/>
      <c r="K194" s="20"/>
    </row>
    <row r="195" spans="1:11">
      <c r="A195" s="20"/>
      <c r="C195" s="20"/>
      <c r="D195" s="20"/>
      <c r="E195" s="20"/>
      <c r="F195" s="20"/>
      <c r="G195" s="20"/>
      <c r="H195" s="20"/>
      <c r="I195" s="20"/>
      <c r="J195" s="20"/>
      <c r="K195" s="20"/>
    </row>
    <row r="196" spans="1:11">
      <c r="A196" s="20"/>
      <c r="C196" s="20"/>
      <c r="D196" s="20"/>
      <c r="E196" s="20"/>
      <c r="F196" s="20"/>
      <c r="G196" s="20"/>
      <c r="H196" s="20"/>
      <c r="I196" s="20"/>
      <c r="J196" s="20"/>
      <c r="K196" s="20"/>
    </row>
    <row r="197" spans="1:11">
      <c r="A197" s="20"/>
      <c r="C197" s="20"/>
      <c r="D197" s="20"/>
      <c r="E197" s="20"/>
      <c r="F197" s="20"/>
      <c r="G197" s="20"/>
      <c r="H197" s="20"/>
      <c r="I197" s="20"/>
      <c r="J197" s="20"/>
      <c r="K197" s="20"/>
    </row>
    <row r="198" spans="1:11">
      <c r="A198" s="20"/>
      <c r="C198" s="20"/>
      <c r="D198" s="20"/>
      <c r="E198" s="20"/>
      <c r="F198" s="20"/>
      <c r="G198" s="20"/>
      <c r="H198" s="20"/>
      <c r="I198" s="20"/>
      <c r="J198" s="20"/>
      <c r="K198" s="20"/>
    </row>
    <row r="199" spans="1:11">
      <c r="A199" s="20"/>
      <c r="C199" s="20"/>
      <c r="D199" s="20"/>
      <c r="E199" s="20"/>
      <c r="F199" s="20"/>
      <c r="G199" s="20"/>
      <c r="H199" s="20"/>
      <c r="I199" s="20"/>
      <c r="J199" s="20"/>
      <c r="K199" s="20"/>
    </row>
    <row r="200" spans="1:11">
      <c r="A200" s="20"/>
      <c r="C200" s="20"/>
      <c r="D200" s="20"/>
      <c r="E200" s="20"/>
      <c r="F200" s="20"/>
      <c r="G200" s="20"/>
      <c r="H200" s="20"/>
      <c r="I200" s="20"/>
      <c r="J200" s="20"/>
      <c r="K200" s="20"/>
    </row>
    <row r="201" spans="1:11">
      <c r="A201" s="20"/>
      <c r="C201" s="20"/>
      <c r="D201" s="20"/>
      <c r="E201" s="20"/>
      <c r="F201" s="20"/>
      <c r="G201" s="20"/>
      <c r="H201" s="20"/>
      <c r="I201" s="20"/>
      <c r="J201" s="20"/>
      <c r="K201" s="20"/>
    </row>
    <row r="202" spans="1:11">
      <c r="A202" s="20"/>
      <c r="C202" s="20"/>
      <c r="D202" s="20"/>
      <c r="E202" s="20"/>
      <c r="F202" s="20"/>
      <c r="G202" s="20"/>
      <c r="H202" s="20"/>
      <c r="I202" s="20"/>
      <c r="J202" s="20"/>
      <c r="K202" s="20"/>
    </row>
    <row r="203" spans="1:11">
      <c r="A203" s="20"/>
      <c r="C203" s="20"/>
      <c r="D203" s="20"/>
      <c r="E203" s="20"/>
      <c r="F203" s="20"/>
      <c r="G203" s="20"/>
      <c r="H203" s="20"/>
      <c r="I203" s="20"/>
      <c r="J203" s="20"/>
      <c r="K203" s="20"/>
    </row>
    <row r="204" spans="1:11">
      <c r="A204" s="20"/>
      <c r="C204" s="20"/>
      <c r="D204" s="20"/>
      <c r="E204" s="20"/>
      <c r="F204" s="20"/>
      <c r="G204" s="20"/>
      <c r="H204" s="20"/>
      <c r="I204" s="20"/>
      <c r="J204" s="20"/>
      <c r="K204" s="20"/>
    </row>
    <row r="205" spans="1:11">
      <c r="A205" s="20"/>
      <c r="C205" s="20"/>
      <c r="D205" s="20"/>
      <c r="E205" s="20"/>
      <c r="F205" s="20"/>
      <c r="G205" s="20"/>
      <c r="H205" s="20"/>
      <c r="I205" s="20"/>
      <c r="J205" s="20"/>
      <c r="K205" s="20"/>
    </row>
    <row r="206" spans="1:11">
      <c r="A206" s="20"/>
      <c r="C206" s="20"/>
      <c r="D206" s="20"/>
      <c r="E206" s="20"/>
      <c r="F206" s="20"/>
      <c r="G206" s="20"/>
      <c r="H206" s="20"/>
      <c r="I206" s="20"/>
      <c r="J206" s="20"/>
      <c r="K206" s="20"/>
    </row>
    <row r="207" spans="1:11">
      <c r="A207" s="20"/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1:11">
      <c r="A208" s="20"/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1:16">
      <c r="A209" s="20"/>
      <c r="C209" s="20"/>
      <c r="D209" s="20"/>
      <c r="E209" s="20"/>
      <c r="F209" s="20"/>
      <c r="G209" s="20"/>
      <c r="H209" s="20"/>
      <c r="I209" s="20"/>
      <c r="J209" s="20"/>
      <c r="K209" s="20"/>
    </row>
    <row r="210" spans="1:16">
      <c r="A210" s="20"/>
      <c r="C210" s="20"/>
      <c r="D210" s="20"/>
      <c r="E210" s="20"/>
      <c r="F210" s="20"/>
      <c r="G210" s="20"/>
      <c r="H210" s="20"/>
      <c r="I210" s="20"/>
      <c r="J210" s="20"/>
      <c r="K210" s="20"/>
    </row>
    <row r="211" spans="1:16">
      <c r="A211" s="20"/>
      <c r="C211" s="20"/>
      <c r="D211" s="20"/>
      <c r="E211" s="20"/>
      <c r="F211" s="20"/>
      <c r="G211" s="20"/>
      <c r="H211" s="20"/>
      <c r="I211" s="20"/>
      <c r="J211" s="20"/>
      <c r="K211" s="20"/>
    </row>
    <row r="212" spans="1:16">
      <c r="A212" s="20"/>
      <c r="C212" s="20"/>
      <c r="D212" s="20"/>
      <c r="E212" s="20"/>
      <c r="F212" s="20"/>
      <c r="G212" s="20"/>
      <c r="H212" s="20"/>
      <c r="I212" s="20"/>
      <c r="J212" s="20"/>
      <c r="K212" s="20"/>
    </row>
    <row r="213" spans="1:16">
      <c r="A213" s="20"/>
      <c r="C213" s="20"/>
      <c r="D213" s="20"/>
      <c r="E213" s="20"/>
      <c r="F213" s="20"/>
      <c r="G213" s="20"/>
      <c r="H213" s="20"/>
      <c r="I213" s="20"/>
      <c r="J213" s="20"/>
      <c r="K213" s="20"/>
    </row>
    <row r="214" spans="1:16">
      <c r="A214" s="20"/>
      <c r="C214" s="20"/>
      <c r="D214" s="20"/>
      <c r="E214" s="20"/>
      <c r="F214" s="20"/>
      <c r="G214" s="20"/>
      <c r="H214" s="20"/>
      <c r="I214" s="20"/>
      <c r="J214" s="20"/>
      <c r="K214" s="20"/>
    </row>
    <row r="215" spans="1:16">
      <c r="A215" s="20"/>
      <c r="C215" s="20"/>
      <c r="D215" s="20"/>
      <c r="E215" s="20"/>
      <c r="F215" s="20"/>
      <c r="G215" s="20"/>
      <c r="H215" s="20"/>
      <c r="I215" s="20"/>
      <c r="J215" s="20"/>
      <c r="K215" s="20"/>
    </row>
    <row r="216" spans="1:16">
      <c r="A216" s="20"/>
      <c r="C216" s="20"/>
      <c r="D216" s="20"/>
      <c r="E216" s="20"/>
      <c r="F216" s="20"/>
      <c r="G216" s="20"/>
      <c r="H216" s="20"/>
      <c r="I216" s="20"/>
      <c r="J216" s="20"/>
      <c r="K216" s="20"/>
    </row>
    <row r="217" spans="1:16">
      <c r="A217" s="20"/>
      <c r="C217" s="20"/>
      <c r="D217" s="20"/>
      <c r="E217" s="20"/>
      <c r="F217" s="20"/>
      <c r="G217" s="20"/>
      <c r="H217" s="20"/>
      <c r="I217" s="20"/>
      <c r="J217" s="20"/>
      <c r="K217" s="20"/>
    </row>
    <row r="218" spans="1:16">
      <c r="A218" s="20"/>
      <c r="C218" s="20"/>
      <c r="D218" s="20"/>
      <c r="E218" s="20"/>
      <c r="F218" s="20"/>
      <c r="G218" s="20"/>
      <c r="H218" s="20"/>
      <c r="I218" s="20"/>
      <c r="J218" s="20"/>
      <c r="K218" s="20"/>
    </row>
    <row r="219" spans="1:16">
      <c r="A219" s="20"/>
      <c r="C219" s="20"/>
      <c r="D219" s="20"/>
      <c r="E219" s="20"/>
      <c r="F219" s="20"/>
      <c r="G219" s="20"/>
      <c r="H219" s="20"/>
      <c r="I219" s="20"/>
      <c r="J219" s="20"/>
      <c r="K219" s="20"/>
    </row>
    <row r="220" spans="1:16">
      <c r="A220" s="20"/>
      <c r="C220" s="20"/>
      <c r="D220" s="20"/>
      <c r="E220" s="20"/>
      <c r="F220" s="20"/>
      <c r="G220" s="20"/>
      <c r="H220" s="20"/>
      <c r="I220" s="20"/>
      <c r="J220" s="20"/>
      <c r="K220" s="20"/>
    </row>
    <row r="221" spans="1:16">
      <c r="A221" s="20"/>
      <c r="C221" s="20"/>
      <c r="D221" s="20"/>
      <c r="E221" s="20"/>
      <c r="F221" s="20"/>
      <c r="G221" s="20"/>
      <c r="H221" s="20"/>
      <c r="I221" s="20"/>
      <c r="J221" s="20"/>
      <c r="K221" s="20"/>
    </row>
    <row r="222" spans="1:16">
      <c r="A222" s="20"/>
      <c r="C222" s="20"/>
      <c r="D222" s="20"/>
      <c r="E222" s="20"/>
      <c r="F222" s="20"/>
      <c r="G222" s="20"/>
      <c r="H222" s="20"/>
      <c r="I222" s="20"/>
      <c r="J222" s="20"/>
      <c r="K222" s="20"/>
    </row>
    <row r="223" spans="1:16">
      <c r="A223" s="20"/>
      <c r="C223" s="20"/>
      <c r="D223" s="20"/>
      <c r="E223" s="20"/>
      <c r="F223" s="20"/>
      <c r="G223" s="20"/>
      <c r="H223" s="20"/>
      <c r="I223" s="20"/>
      <c r="J223" s="20"/>
      <c r="K223" s="20"/>
    </row>
    <row r="224" spans="1:16">
      <c r="A224" s="20"/>
      <c r="C224" s="20"/>
      <c r="D224" s="20"/>
      <c r="E224" s="20"/>
      <c r="F224" s="20"/>
      <c r="G224" s="20"/>
      <c r="H224" s="20"/>
      <c r="I224" s="20"/>
      <c r="J224" s="20"/>
      <c r="K224" s="20"/>
      <c r="M224" s="1"/>
      <c r="O224" s="1"/>
      <c r="P224" s="1"/>
    </row>
    <row r="225" spans="1:16">
      <c r="A225" s="20"/>
      <c r="C225" s="20"/>
      <c r="D225" s="20"/>
      <c r="E225" s="20"/>
      <c r="F225" s="20"/>
      <c r="G225" s="20"/>
      <c r="H225" s="20"/>
      <c r="I225" s="20"/>
      <c r="J225" s="20"/>
      <c r="K225" s="20"/>
      <c r="M225" s="1"/>
      <c r="N225" s="1"/>
      <c r="O225" s="1"/>
      <c r="P225" s="1"/>
    </row>
    <row r="226" spans="1:16">
      <c r="A226" s="20"/>
      <c r="C226" s="20"/>
      <c r="D226" s="20"/>
      <c r="E226" s="20"/>
      <c r="F226" s="20"/>
      <c r="G226" s="20"/>
      <c r="H226" s="20"/>
      <c r="I226" s="20"/>
      <c r="J226" s="20"/>
      <c r="K226" s="20"/>
      <c r="M226" s="1"/>
      <c r="N226" s="1"/>
      <c r="O226" s="1"/>
      <c r="P226" s="1"/>
    </row>
    <row r="227" spans="1:16">
      <c r="A227" s="20"/>
      <c r="C227" s="20"/>
      <c r="D227" s="20"/>
      <c r="E227" s="20"/>
      <c r="F227" s="20"/>
      <c r="G227" s="20"/>
      <c r="H227" s="20"/>
      <c r="I227" s="20"/>
      <c r="J227" s="20"/>
      <c r="K227" s="20"/>
      <c r="M227" s="1"/>
      <c r="N227" s="1"/>
      <c r="O227" s="1"/>
      <c r="P227" s="1"/>
    </row>
    <row r="228" spans="1:16">
      <c r="A228" s="20"/>
      <c r="C228" s="20"/>
      <c r="D228" s="20"/>
      <c r="E228" s="20"/>
      <c r="F228" s="20"/>
      <c r="G228" s="20"/>
      <c r="H228" s="20"/>
      <c r="I228" s="20"/>
      <c r="J228" s="20"/>
      <c r="K228" s="20"/>
      <c r="M228" s="1"/>
      <c r="N228" s="1"/>
      <c r="O228" s="1"/>
      <c r="P228" s="1"/>
    </row>
    <row r="229" spans="1:16">
      <c r="A229" s="20"/>
      <c r="C229" s="20"/>
      <c r="D229" s="20"/>
      <c r="E229" s="20"/>
      <c r="F229" s="20"/>
      <c r="G229" s="20"/>
      <c r="H229" s="20"/>
      <c r="I229" s="20"/>
      <c r="J229" s="20"/>
      <c r="K229" s="20"/>
      <c r="M229" s="1"/>
      <c r="N229" s="1"/>
      <c r="O229" s="1"/>
      <c r="P229" s="1"/>
    </row>
    <row r="230" spans="1:16">
      <c r="A230" s="20"/>
      <c r="C230" s="20"/>
      <c r="D230" s="20"/>
      <c r="E230" s="20"/>
      <c r="F230" s="20"/>
      <c r="G230" s="20"/>
      <c r="H230" s="20"/>
      <c r="I230" s="20"/>
      <c r="J230" s="20"/>
      <c r="K230" s="20"/>
      <c r="M230" s="1"/>
      <c r="N230" s="1"/>
      <c r="O230" s="1"/>
      <c r="P230" s="1"/>
    </row>
    <row r="231" spans="1:16">
      <c r="A231" s="20"/>
      <c r="C231" s="20"/>
      <c r="D231" s="20"/>
      <c r="E231" s="20"/>
      <c r="F231" s="20"/>
      <c r="G231" s="20"/>
      <c r="H231" s="20"/>
      <c r="I231" s="20"/>
      <c r="J231" s="20"/>
      <c r="K231" s="20"/>
      <c r="M231" s="1"/>
      <c r="O231" s="1"/>
      <c r="P231" s="1"/>
    </row>
    <row r="232" spans="1:16">
      <c r="A232" s="20"/>
      <c r="C232" s="20"/>
      <c r="D232" s="20"/>
      <c r="E232" s="20"/>
      <c r="F232" s="20"/>
      <c r="G232" s="20"/>
      <c r="H232" s="20"/>
      <c r="I232" s="20"/>
      <c r="J232" s="20"/>
      <c r="K232" s="20"/>
      <c r="M232" s="1"/>
      <c r="O232" s="1"/>
      <c r="P232" s="1"/>
    </row>
    <row r="233" spans="1:16">
      <c r="A233" s="20"/>
      <c r="C233" s="20"/>
      <c r="D233" s="20"/>
      <c r="E233" s="20"/>
      <c r="F233" s="20"/>
      <c r="G233" s="20"/>
      <c r="H233" s="20"/>
      <c r="I233" s="20"/>
      <c r="J233" s="20"/>
      <c r="K233" s="20"/>
      <c r="M233" s="1"/>
      <c r="O233" s="1"/>
      <c r="P233" s="1"/>
    </row>
    <row r="234" spans="1:16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M234" s="1"/>
      <c r="O234" s="1"/>
      <c r="P234" s="1"/>
    </row>
    <row r="235" spans="1:16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M235" s="1"/>
      <c r="O235" s="1"/>
      <c r="P235" s="1"/>
    </row>
    <row r="236" spans="1:16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M236" s="1"/>
      <c r="N236" s="1"/>
      <c r="O236" s="1"/>
      <c r="P236" s="1"/>
    </row>
    <row r="237" spans="1:16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M237" s="1"/>
      <c r="N237" s="1"/>
      <c r="O237" s="1"/>
      <c r="P237" s="1"/>
    </row>
    <row r="238" spans="1:16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M238" s="1"/>
      <c r="N238" s="1"/>
      <c r="O238" s="1"/>
      <c r="P238" s="1"/>
    </row>
    <row r="239" spans="1:16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M239" s="1"/>
      <c r="N239" s="1"/>
      <c r="O239" s="1"/>
      <c r="P239" s="1"/>
    </row>
    <row r="240" spans="1:16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M240" s="1"/>
      <c r="N240" s="1"/>
      <c r="O240" s="1"/>
      <c r="P240" s="1"/>
    </row>
    <row r="241" spans="1:16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M241" s="1"/>
      <c r="N241" s="1"/>
      <c r="O241" s="1"/>
      <c r="P241" s="1"/>
    </row>
    <row r="242" spans="1:16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M242" s="1"/>
      <c r="O242" s="1"/>
      <c r="P242" s="1"/>
    </row>
    <row r="243" spans="1:16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M243" s="1"/>
      <c r="O243" s="1"/>
      <c r="P243" s="1"/>
    </row>
    <row r="244" spans="1:16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M244" s="1"/>
      <c r="O244" s="1"/>
      <c r="P244" s="1"/>
    </row>
    <row r="245" spans="1:16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M245" s="1"/>
      <c r="O245" s="1"/>
      <c r="P245" s="1"/>
    </row>
    <row r="246" spans="1:16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M246" s="1"/>
      <c r="O246" s="1"/>
      <c r="P246" s="1"/>
    </row>
    <row r="247" spans="1:16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M247" s="1"/>
      <c r="N247" s="1"/>
      <c r="O247" s="1"/>
      <c r="P247" s="1"/>
    </row>
    <row r="248" spans="1:16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M248" s="1"/>
      <c r="N248" s="1"/>
      <c r="O248" s="1"/>
      <c r="P248" s="1"/>
    </row>
    <row r="249" spans="1:16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M249" s="1"/>
      <c r="N249" s="1"/>
      <c r="O249" s="1"/>
      <c r="P249" s="1"/>
    </row>
    <row r="250" spans="1:16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M250" s="1"/>
      <c r="N250" s="1"/>
      <c r="O250" s="1"/>
      <c r="P250" s="1"/>
    </row>
    <row r="251" spans="1:16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M251" s="1"/>
      <c r="N251" s="1"/>
      <c r="O251" s="1"/>
      <c r="P251" s="1"/>
    </row>
    <row r="252" spans="1:16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M252" s="1"/>
      <c r="N252" s="1"/>
      <c r="O252" s="1"/>
      <c r="P252" s="1"/>
    </row>
    <row r="253" spans="1:16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M253" s="1"/>
      <c r="O253" s="1"/>
      <c r="P253" s="1"/>
    </row>
    <row r="254" spans="1:16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M254" s="1"/>
      <c r="O254" s="1"/>
      <c r="P254" s="1"/>
    </row>
    <row r="255" spans="1:16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M255" s="1"/>
      <c r="O255" s="1"/>
      <c r="P255" s="1"/>
    </row>
    <row r="256" spans="1:16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M256" s="1"/>
      <c r="O256" s="1"/>
      <c r="P256" s="1"/>
    </row>
    <row r="257" spans="1:16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M257" s="1"/>
      <c r="O257" s="1"/>
      <c r="P257" s="1"/>
    </row>
    <row r="258" spans="1:16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M258" s="1"/>
      <c r="N258" s="1"/>
      <c r="O258" s="1"/>
      <c r="P258" s="1"/>
    </row>
    <row r="259" spans="1:16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M259" s="1"/>
      <c r="N259" s="1"/>
      <c r="O259" s="1"/>
      <c r="P259" s="1"/>
    </row>
    <row r="260" spans="1:16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M260" s="1"/>
      <c r="N260" s="1"/>
      <c r="O260" s="1"/>
      <c r="P260" s="1"/>
    </row>
    <row r="261" spans="1:16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M261" s="1"/>
      <c r="N261" s="1"/>
      <c r="O261" s="1"/>
      <c r="P261" s="1"/>
    </row>
    <row r="262" spans="1:16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M262" s="1"/>
      <c r="N262" s="1"/>
      <c r="O262" s="1"/>
      <c r="P262" s="1"/>
    </row>
    <row r="263" spans="1:16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M263" s="1"/>
      <c r="N263" s="1"/>
      <c r="O263" s="1"/>
      <c r="P263" s="1"/>
    </row>
    <row r="264" spans="1:16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M264" s="1"/>
      <c r="O264" s="1"/>
      <c r="P264" s="1"/>
    </row>
    <row r="265" spans="1:16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M265" s="1"/>
      <c r="O265" s="1"/>
      <c r="P265" s="1"/>
    </row>
    <row r="266" spans="1:16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M266" s="1"/>
      <c r="O266" s="1"/>
      <c r="P266" s="1"/>
    </row>
    <row r="267" spans="1:16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M267" s="1"/>
      <c r="O267" s="1"/>
      <c r="P267" s="1"/>
    </row>
    <row r="268" spans="1:16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M268" s="1"/>
      <c r="O268" s="1"/>
      <c r="P268" s="1"/>
    </row>
    <row r="269" spans="1:16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M269" s="1"/>
      <c r="N269" s="1"/>
      <c r="O269" s="1"/>
      <c r="P269" s="1"/>
    </row>
    <row r="270" spans="1:16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M270" s="1"/>
      <c r="N270" s="1"/>
      <c r="O270" s="1"/>
      <c r="P270" s="1"/>
    </row>
    <row r="271" spans="1:16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M271" s="1"/>
      <c r="N271" s="1"/>
      <c r="O271" s="1"/>
      <c r="P271" s="1"/>
    </row>
    <row r="272" spans="1:16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M272" s="1"/>
      <c r="N272" s="1"/>
      <c r="O272" s="1"/>
      <c r="P272" s="1"/>
    </row>
    <row r="273" spans="1:16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M273" s="1"/>
      <c r="N273" s="1"/>
      <c r="O273" s="1"/>
      <c r="P273" s="1"/>
    </row>
    <row r="274" spans="1:16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M274" s="1"/>
      <c r="N274" s="1"/>
      <c r="O274" s="1"/>
      <c r="P274" s="1"/>
    </row>
    <row r="275" spans="1:16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M275" s="1"/>
      <c r="O275" s="1"/>
      <c r="P275" s="1"/>
    </row>
    <row r="276" spans="1:16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M276" s="1"/>
      <c r="O276" s="1"/>
      <c r="P276" s="1"/>
    </row>
    <row r="277" spans="1:16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M277" s="1"/>
      <c r="O277" s="1"/>
      <c r="P277" s="1"/>
    </row>
    <row r="278" spans="1:16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M278" s="1"/>
      <c r="O278" s="1"/>
      <c r="P278" s="1"/>
    </row>
    <row r="279" spans="1:16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M279" s="1"/>
      <c r="O279" s="1"/>
      <c r="P279" s="1"/>
    </row>
    <row r="280" spans="1:16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M280" s="1"/>
      <c r="N280" s="1"/>
      <c r="O280" s="1"/>
      <c r="P280" s="1"/>
    </row>
    <row r="281" spans="1:16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M281" s="1"/>
      <c r="N281" s="1"/>
      <c r="O281" s="1"/>
      <c r="P281" s="1"/>
    </row>
    <row r="282" spans="1:16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M282" s="1"/>
      <c r="N282" s="1"/>
      <c r="O282" s="1"/>
      <c r="P282" s="1"/>
    </row>
    <row r="283" spans="1:16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M283" s="1"/>
      <c r="N283" s="1"/>
      <c r="O283" s="1"/>
      <c r="P283" s="1"/>
    </row>
    <row r="284" spans="1:16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M284" s="1"/>
      <c r="N284" s="1"/>
      <c r="O284" s="1"/>
      <c r="P284" s="1"/>
    </row>
    <row r="285" spans="1:16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M285" s="1"/>
      <c r="N285" s="1"/>
      <c r="O285" s="1"/>
      <c r="P285" s="1"/>
    </row>
    <row r="286" spans="1:16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M286" s="1"/>
      <c r="O286" s="1"/>
      <c r="P286" s="1"/>
    </row>
    <row r="287" spans="1:16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M287" s="1"/>
      <c r="O287" s="1"/>
      <c r="P287" s="1"/>
    </row>
    <row r="288" spans="1:16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M288" s="1"/>
      <c r="O288" s="1"/>
      <c r="P288" s="1"/>
    </row>
    <row r="289" spans="1:16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M289" s="1"/>
      <c r="O289" s="1"/>
      <c r="P289" s="1"/>
    </row>
    <row r="290" spans="1:16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M290" s="1"/>
      <c r="O290" s="1"/>
      <c r="P290" s="1"/>
    </row>
    <row r="291" spans="1:16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M291" s="1"/>
      <c r="N291" s="1"/>
      <c r="O291" s="1"/>
      <c r="P291" s="1"/>
    </row>
    <row r="292" spans="1:16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M292" s="1"/>
      <c r="N292" s="1"/>
      <c r="O292" s="1"/>
      <c r="P292" s="1"/>
    </row>
    <row r="293" spans="1:16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M293" s="1"/>
      <c r="N293" s="1"/>
      <c r="O293" s="1"/>
      <c r="P293" s="1"/>
    </row>
    <row r="294" spans="1:16">
      <c r="A294" s="20"/>
      <c r="C294" s="20"/>
      <c r="D294" s="20"/>
      <c r="E294" s="20"/>
      <c r="F294" s="20"/>
      <c r="G294" s="20"/>
      <c r="H294" s="20"/>
      <c r="I294" s="20"/>
      <c r="J294" s="20"/>
      <c r="K294" s="20"/>
      <c r="M294" s="1"/>
      <c r="N294" s="1"/>
      <c r="O294" s="1"/>
      <c r="P294" s="1"/>
    </row>
    <row r="295" spans="1:16">
      <c r="A295" s="20"/>
      <c r="C295" s="20"/>
      <c r="D295" s="20"/>
      <c r="E295" s="20"/>
      <c r="F295" s="20"/>
      <c r="G295" s="20"/>
      <c r="H295" s="20"/>
      <c r="I295" s="20"/>
      <c r="J295" s="20"/>
      <c r="K295" s="20"/>
      <c r="M295" s="1"/>
      <c r="N295" s="1"/>
      <c r="O295" s="1"/>
      <c r="P295" s="1"/>
    </row>
    <row r="296" spans="1:16">
      <c r="A296" s="20"/>
      <c r="C296" s="20"/>
      <c r="D296" s="20"/>
      <c r="E296" s="20"/>
      <c r="F296" s="20"/>
      <c r="G296" s="20"/>
      <c r="H296" s="20"/>
      <c r="I296" s="20"/>
      <c r="J296" s="20"/>
      <c r="K296" s="20"/>
      <c r="M296" s="1"/>
      <c r="N296" s="1"/>
      <c r="O296" s="1"/>
      <c r="P296" s="1"/>
    </row>
    <row r="297" spans="1:16">
      <c r="A297" s="20"/>
      <c r="C297" s="20"/>
      <c r="D297" s="20"/>
      <c r="E297" s="20"/>
      <c r="F297" s="20"/>
      <c r="G297" s="20"/>
      <c r="H297" s="20"/>
      <c r="I297" s="20"/>
      <c r="J297" s="20"/>
      <c r="K297" s="20"/>
      <c r="M297" s="1"/>
      <c r="O297" s="1"/>
      <c r="P297" s="1"/>
    </row>
    <row r="298" spans="1:16">
      <c r="A298" s="20"/>
      <c r="C298" s="20"/>
      <c r="D298" s="20"/>
      <c r="E298" s="20"/>
      <c r="F298" s="20"/>
      <c r="G298" s="20"/>
      <c r="H298" s="20"/>
      <c r="I298" s="20"/>
      <c r="J298" s="20"/>
      <c r="K298" s="20"/>
      <c r="M298" s="1"/>
      <c r="O298" s="1"/>
      <c r="P298" s="1"/>
    </row>
    <row r="299" spans="1:16">
      <c r="A299" s="20"/>
      <c r="C299" s="20"/>
      <c r="D299" s="20"/>
      <c r="E299" s="20"/>
      <c r="F299" s="20"/>
      <c r="G299" s="20"/>
      <c r="H299" s="20"/>
      <c r="I299" s="20"/>
      <c r="J299" s="20"/>
      <c r="K299" s="20"/>
      <c r="M299" s="1"/>
      <c r="O299" s="1"/>
      <c r="P299" s="1"/>
    </row>
    <row r="300" spans="1:16">
      <c r="A300" s="20"/>
      <c r="C300" s="20"/>
      <c r="D300" s="20"/>
      <c r="E300" s="20"/>
      <c r="F300" s="20"/>
      <c r="G300" s="20"/>
      <c r="H300" s="20"/>
      <c r="I300" s="20"/>
      <c r="J300" s="20"/>
      <c r="K300" s="20"/>
      <c r="M300" s="1"/>
      <c r="O300" s="1"/>
      <c r="P300" s="1"/>
    </row>
    <row r="301" spans="1:16">
      <c r="A301" s="20"/>
      <c r="C301" s="20"/>
      <c r="D301" s="20"/>
      <c r="E301" s="20"/>
      <c r="F301" s="20"/>
      <c r="G301" s="20"/>
      <c r="H301" s="20"/>
      <c r="I301" s="20"/>
      <c r="J301" s="20"/>
      <c r="K301" s="20"/>
      <c r="M301" s="1"/>
      <c r="O301" s="1"/>
      <c r="P301" s="1"/>
    </row>
    <row r="302" spans="1:16">
      <c r="A302" s="20"/>
      <c r="C302" s="20"/>
      <c r="D302" s="20"/>
      <c r="E302" s="20"/>
      <c r="F302" s="20"/>
      <c r="G302" s="20"/>
      <c r="H302" s="20"/>
      <c r="I302" s="20"/>
      <c r="J302" s="20"/>
      <c r="K302" s="20"/>
      <c r="M302" s="1"/>
      <c r="N302" s="1"/>
      <c r="O302" s="1"/>
      <c r="P302" s="1"/>
    </row>
    <row r="303" spans="1:16">
      <c r="A303" s="20"/>
      <c r="C303" s="20"/>
      <c r="D303" s="20"/>
      <c r="E303" s="20"/>
      <c r="F303" s="20"/>
      <c r="G303" s="20"/>
      <c r="H303" s="20"/>
      <c r="I303" s="20"/>
      <c r="J303" s="20"/>
      <c r="K303" s="20"/>
      <c r="M303" s="1"/>
      <c r="N303" s="1"/>
      <c r="O303" s="1"/>
      <c r="P303" s="1"/>
    </row>
    <row r="304" spans="1:16">
      <c r="A304" s="20"/>
      <c r="C304" s="20"/>
      <c r="D304" s="20"/>
      <c r="E304" s="20"/>
      <c r="F304" s="20"/>
      <c r="G304" s="20"/>
      <c r="H304" s="20"/>
      <c r="I304" s="20"/>
      <c r="J304" s="20"/>
      <c r="K304" s="20"/>
      <c r="M304" s="1"/>
      <c r="N304" s="1"/>
      <c r="O304" s="1"/>
      <c r="P304" s="1"/>
    </row>
    <row r="305" spans="1:16">
      <c r="A305" s="20"/>
      <c r="C305" s="20"/>
      <c r="D305" s="20"/>
      <c r="E305" s="20"/>
      <c r="F305" s="20"/>
      <c r="G305" s="20"/>
      <c r="H305" s="20"/>
      <c r="I305" s="20"/>
      <c r="J305" s="20"/>
      <c r="K305" s="20"/>
      <c r="M305" s="1"/>
      <c r="N305" s="1"/>
      <c r="O305" s="1"/>
      <c r="P305" s="1"/>
    </row>
    <row r="306" spans="1:16">
      <c r="A306" s="20"/>
      <c r="C306" s="20"/>
      <c r="D306" s="20"/>
      <c r="E306" s="20"/>
      <c r="F306" s="20"/>
      <c r="G306" s="20"/>
      <c r="H306" s="20"/>
      <c r="I306" s="20"/>
      <c r="J306" s="20"/>
      <c r="K306" s="20"/>
      <c r="M306" s="1"/>
      <c r="N306" s="1"/>
      <c r="O306" s="1"/>
      <c r="P306" s="1"/>
    </row>
    <row r="307" spans="1:16">
      <c r="A307" s="20"/>
      <c r="C307" s="20"/>
      <c r="D307" s="20"/>
      <c r="E307" s="20"/>
      <c r="F307" s="20"/>
      <c r="G307" s="20"/>
      <c r="H307" s="20"/>
      <c r="I307" s="20"/>
      <c r="J307" s="20"/>
      <c r="K307" s="20"/>
      <c r="M307" s="1"/>
      <c r="N307" s="1"/>
      <c r="O307" s="1"/>
      <c r="P307" s="1"/>
    </row>
    <row r="308" spans="1:16">
      <c r="A308" s="20"/>
      <c r="C308" s="20"/>
      <c r="D308" s="20"/>
      <c r="E308" s="20"/>
      <c r="F308" s="20"/>
      <c r="G308" s="20"/>
      <c r="H308" s="20"/>
      <c r="I308" s="20"/>
      <c r="J308" s="20"/>
      <c r="K308" s="20"/>
      <c r="M308" s="1"/>
      <c r="O308" s="1"/>
      <c r="P308" s="1"/>
    </row>
    <row r="309" spans="1:16">
      <c r="A309" s="20"/>
      <c r="C309" s="20"/>
      <c r="D309" s="20"/>
      <c r="E309" s="20"/>
      <c r="F309" s="20"/>
      <c r="G309" s="20"/>
      <c r="H309" s="20"/>
      <c r="I309" s="20"/>
      <c r="J309" s="20"/>
      <c r="K309" s="20"/>
      <c r="M309" s="1"/>
      <c r="O309" s="1"/>
      <c r="P309" s="1"/>
    </row>
    <row r="310" spans="1:16">
      <c r="A310" s="20"/>
      <c r="C310" s="20"/>
      <c r="D310" s="20"/>
      <c r="E310" s="20"/>
      <c r="F310" s="20"/>
      <c r="G310" s="20"/>
      <c r="H310" s="20"/>
      <c r="I310" s="20"/>
      <c r="J310" s="20"/>
      <c r="K310" s="20"/>
      <c r="M310" s="1"/>
      <c r="O310" s="1"/>
      <c r="P310" s="1"/>
    </row>
    <row r="311" spans="1:16">
      <c r="A311" s="20"/>
      <c r="C311" s="20"/>
      <c r="D311" s="20"/>
      <c r="E311" s="20"/>
      <c r="F311" s="20"/>
      <c r="G311" s="20"/>
      <c r="H311" s="20"/>
      <c r="I311" s="20"/>
      <c r="J311" s="20"/>
      <c r="K311" s="20"/>
      <c r="M311" s="1"/>
      <c r="O311" s="1"/>
      <c r="P311" s="1"/>
    </row>
    <row r="312" spans="1:16">
      <c r="A312" s="20"/>
      <c r="C312" s="20"/>
      <c r="D312" s="20"/>
      <c r="E312" s="20"/>
      <c r="F312" s="20"/>
      <c r="G312" s="20"/>
      <c r="H312" s="20"/>
      <c r="I312" s="20"/>
      <c r="J312" s="20"/>
      <c r="K312" s="20"/>
      <c r="M312" s="1"/>
      <c r="O312" s="1"/>
      <c r="P312" s="1"/>
    </row>
    <row r="313" spans="1:16">
      <c r="A313" s="20"/>
      <c r="C313" s="20"/>
      <c r="D313" s="20"/>
      <c r="E313" s="20"/>
      <c r="F313" s="20"/>
      <c r="G313" s="20"/>
      <c r="H313" s="20"/>
      <c r="I313" s="20"/>
      <c r="J313" s="20"/>
      <c r="K313" s="20"/>
      <c r="M313" s="1"/>
      <c r="N313" s="1"/>
      <c r="O313" s="1"/>
      <c r="P313" s="1"/>
    </row>
    <row r="314" spans="1:16">
      <c r="A314" s="20"/>
      <c r="C314" s="20"/>
      <c r="D314" s="20"/>
      <c r="E314" s="20"/>
      <c r="F314" s="20"/>
      <c r="G314" s="20"/>
      <c r="H314" s="20"/>
      <c r="I314" s="20"/>
      <c r="J314" s="20"/>
      <c r="K314" s="20"/>
      <c r="M314" s="1"/>
      <c r="N314" s="1"/>
      <c r="O314" s="1"/>
      <c r="P314" s="1"/>
    </row>
    <row r="315" spans="1:16">
      <c r="A315" s="20"/>
      <c r="C315" s="20"/>
      <c r="D315" s="20"/>
      <c r="E315" s="20"/>
      <c r="F315" s="20"/>
      <c r="G315" s="20"/>
      <c r="H315" s="20"/>
      <c r="I315" s="20"/>
      <c r="J315" s="20"/>
      <c r="K315" s="20"/>
      <c r="M315" s="1"/>
      <c r="N315" s="1"/>
      <c r="O315" s="1"/>
      <c r="P315" s="1"/>
    </row>
    <row r="316" spans="1:16">
      <c r="A316" s="20"/>
      <c r="C316" s="20"/>
      <c r="D316" s="20"/>
      <c r="E316" s="20"/>
      <c r="F316" s="20"/>
      <c r="G316" s="20"/>
      <c r="H316" s="20"/>
      <c r="I316" s="20"/>
      <c r="J316" s="20"/>
      <c r="K316" s="20"/>
      <c r="M316" s="1"/>
      <c r="N316" s="1"/>
      <c r="O316" s="1"/>
      <c r="P316" s="1"/>
    </row>
    <row r="317" spans="1:16">
      <c r="A317" s="20"/>
      <c r="C317" s="20"/>
      <c r="D317" s="20"/>
      <c r="E317" s="20"/>
      <c r="F317" s="20"/>
      <c r="G317" s="20"/>
      <c r="H317" s="20"/>
      <c r="I317" s="20"/>
      <c r="J317" s="20"/>
      <c r="K317" s="20"/>
      <c r="M317" s="1"/>
      <c r="N317" s="1"/>
      <c r="O317" s="1"/>
      <c r="P317" s="1"/>
    </row>
    <row r="318" spans="1:16">
      <c r="A318" s="20"/>
      <c r="C318" s="20"/>
      <c r="D318" s="20"/>
      <c r="E318" s="20"/>
      <c r="F318" s="20"/>
      <c r="G318" s="20"/>
      <c r="H318" s="20"/>
      <c r="I318" s="20"/>
      <c r="J318" s="20"/>
      <c r="K318" s="20"/>
      <c r="M318" s="1"/>
      <c r="N318" s="1"/>
      <c r="O318" s="1"/>
      <c r="P318" s="1"/>
    </row>
    <row r="319" spans="1:16">
      <c r="A319" s="20"/>
      <c r="C319" s="20"/>
      <c r="D319" s="20"/>
      <c r="E319" s="20"/>
      <c r="F319" s="20"/>
      <c r="G319" s="20"/>
      <c r="H319" s="20"/>
      <c r="I319" s="20"/>
      <c r="J319" s="20"/>
      <c r="K319" s="20"/>
      <c r="M319" s="1"/>
      <c r="O319" s="1"/>
      <c r="P319" s="1"/>
    </row>
    <row r="320" spans="1:16">
      <c r="A320" s="20"/>
      <c r="C320" s="20"/>
      <c r="D320" s="20"/>
      <c r="E320" s="20"/>
      <c r="F320" s="20"/>
      <c r="G320" s="20"/>
      <c r="H320" s="20"/>
      <c r="I320" s="20"/>
      <c r="J320" s="20"/>
      <c r="K320" s="20"/>
      <c r="M320" s="1"/>
      <c r="O320" s="1"/>
      <c r="P320" s="1"/>
    </row>
    <row r="321" spans="1:16">
      <c r="A321" s="20"/>
      <c r="C321" s="20"/>
      <c r="D321" s="20"/>
      <c r="E321" s="20"/>
      <c r="F321" s="20"/>
      <c r="G321" s="20"/>
      <c r="H321" s="20"/>
      <c r="I321" s="20"/>
      <c r="J321" s="20"/>
      <c r="K321" s="20"/>
      <c r="M321" s="1"/>
      <c r="O321" s="1"/>
      <c r="P321" s="1"/>
    </row>
    <row r="322" spans="1:16">
      <c r="A322" s="20"/>
      <c r="C322" s="20"/>
      <c r="D322" s="20"/>
      <c r="E322" s="20"/>
      <c r="F322" s="20"/>
      <c r="G322" s="20"/>
      <c r="H322" s="20"/>
      <c r="I322" s="20"/>
      <c r="J322" s="20"/>
      <c r="K322" s="20"/>
      <c r="M322" s="1"/>
      <c r="O322" s="1"/>
      <c r="P322" s="1"/>
    </row>
    <row r="323" spans="1:16">
      <c r="A323" s="20"/>
      <c r="C323" s="20"/>
      <c r="D323" s="20"/>
      <c r="E323" s="20"/>
      <c r="F323" s="20"/>
      <c r="G323" s="20"/>
      <c r="H323" s="20"/>
      <c r="I323" s="20"/>
      <c r="J323" s="20"/>
      <c r="K323" s="20"/>
      <c r="M323" s="1"/>
      <c r="O323" s="1"/>
      <c r="P323" s="1"/>
    </row>
    <row r="324" spans="1:16">
      <c r="A324" s="20"/>
      <c r="C324" s="20"/>
      <c r="D324" s="20"/>
      <c r="E324" s="20"/>
      <c r="F324" s="20"/>
      <c r="G324" s="20"/>
      <c r="H324" s="20"/>
      <c r="I324" s="20"/>
      <c r="J324" s="20"/>
      <c r="K324" s="20"/>
      <c r="M324" s="1"/>
      <c r="N324" s="1"/>
      <c r="O324" s="1"/>
      <c r="P324" s="1"/>
    </row>
    <row r="325" spans="1:16">
      <c r="A325" s="20"/>
      <c r="C325" s="20"/>
      <c r="D325" s="20"/>
      <c r="E325" s="20"/>
      <c r="F325" s="20"/>
      <c r="G325" s="20"/>
      <c r="H325" s="20"/>
      <c r="I325" s="20"/>
      <c r="J325" s="20"/>
      <c r="K325" s="20"/>
      <c r="M325" s="1"/>
      <c r="N325" s="1"/>
      <c r="O325" s="1"/>
      <c r="P325" s="1"/>
    </row>
    <row r="326" spans="1:16">
      <c r="A326" s="20"/>
      <c r="C326" s="20"/>
      <c r="D326" s="20"/>
      <c r="E326" s="20"/>
      <c r="F326" s="20"/>
      <c r="G326" s="20"/>
      <c r="H326" s="20"/>
      <c r="I326" s="20"/>
      <c r="J326" s="20"/>
      <c r="K326" s="20"/>
      <c r="M326" s="1"/>
      <c r="N326" s="1"/>
      <c r="O326" s="1"/>
      <c r="P326" s="1"/>
    </row>
    <row r="327" spans="1:16">
      <c r="A327" s="20"/>
      <c r="C327" s="20"/>
      <c r="D327" s="20"/>
      <c r="E327" s="20"/>
      <c r="F327" s="20"/>
      <c r="G327" s="20"/>
      <c r="H327" s="20"/>
      <c r="I327" s="20"/>
      <c r="J327" s="20"/>
      <c r="K327" s="20"/>
      <c r="M327" s="1"/>
      <c r="N327" s="1"/>
      <c r="O327" s="1"/>
      <c r="P327" s="1"/>
    </row>
    <row r="328" spans="1:16">
      <c r="A328" s="20"/>
      <c r="C328" s="20"/>
      <c r="D328" s="20"/>
      <c r="E328" s="20"/>
      <c r="F328" s="20"/>
      <c r="G328" s="20"/>
      <c r="H328" s="20"/>
      <c r="I328" s="20"/>
      <c r="J328" s="20"/>
      <c r="K328" s="20"/>
      <c r="M328" s="1"/>
      <c r="N328" s="1"/>
      <c r="O328" s="1"/>
      <c r="P328" s="1"/>
    </row>
    <row r="329" spans="1:16">
      <c r="A329" s="20"/>
      <c r="C329" s="20"/>
      <c r="D329" s="20"/>
      <c r="E329" s="20"/>
      <c r="F329" s="20"/>
      <c r="G329" s="20"/>
      <c r="H329" s="20"/>
      <c r="I329" s="20"/>
      <c r="J329" s="20"/>
      <c r="K329" s="20"/>
      <c r="M329" s="1"/>
      <c r="N329" s="1"/>
      <c r="O329" s="1"/>
      <c r="P329" s="1"/>
    </row>
    <row r="330" spans="1:16">
      <c r="A330" s="20"/>
      <c r="C330" s="20"/>
      <c r="D330" s="20"/>
      <c r="E330" s="20"/>
      <c r="F330" s="20"/>
      <c r="G330" s="20"/>
      <c r="H330" s="20"/>
      <c r="I330" s="20"/>
      <c r="J330" s="20"/>
      <c r="K330" s="20"/>
      <c r="M330" s="1"/>
      <c r="O330" s="1"/>
      <c r="P330" s="1"/>
    </row>
    <row r="331" spans="1:16">
      <c r="A331" s="20"/>
      <c r="C331" s="20"/>
      <c r="D331" s="20"/>
      <c r="E331" s="20"/>
      <c r="F331" s="20"/>
      <c r="G331" s="20"/>
      <c r="H331" s="20"/>
      <c r="I331" s="20"/>
      <c r="J331" s="20"/>
      <c r="K331" s="20"/>
      <c r="M331" s="1"/>
      <c r="O331" s="1"/>
      <c r="P331" s="1"/>
    </row>
    <row r="332" spans="1:16">
      <c r="A332" s="20"/>
      <c r="C332" s="20"/>
      <c r="D332" s="20"/>
      <c r="E332" s="20"/>
      <c r="F332" s="20"/>
      <c r="G332" s="20"/>
      <c r="H332" s="20"/>
      <c r="I332" s="20"/>
      <c r="J332" s="20"/>
      <c r="K332" s="20"/>
      <c r="M332" s="1"/>
      <c r="O332" s="1"/>
      <c r="P332" s="1"/>
    </row>
    <row r="333" spans="1:16">
      <c r="A333" s="20"/>
      <c r="C333" s="20"/>
      <c r="D333" s="20"/>
      <c r="E333" s="20"/>
      <c r="F333" s="20"/>
      <c r="G333" s="20"/>
      <c r="H333" s="20"/>
      <c r="I333" s="20"/>
      <c r="J333" s="20"/>
      <c r="K333" s="20"/>
      <c r="M333" s="1"/>
      <c r="O333" s="1"/>
      <c r="P333" s="1"/>
    </row>
    <row r="334" spans="1:16">
      <c r="A334" s="20"/>
      <c r="C334" s="20"/>
      <c r="D334" s="20"/>
      <c r="E334" s="20"/>
      <c r="F334" s="20"/>
      <c r="G334" s="20"/>
      <c r="H334" s="20"/>
      <c r="I334" s="20"/>
      <c r="J334" s="20"/>
      <c r="K334" s="20"/>
    </row>
    <row r="335" spans="1:16">
      <c r="A335" s="20"/>
      <c r="C335" s="20"/>
      <c r="D335" s="20"/>
      <c r="E335" s="20"/>
      <c r="F335" s="20"/>
      <c r="G335" s="20"/>
      <c r="H335" s="20"/>
      <c r="I335" s="20"/>
      <c r="J335" s="20"/>
      <c r="K335" s="20"/>
    </row>
    <row r="336" spans="1:16">
      <c r="A336" s="20"/>
      <c r="C336" s="20"/>
      <c r="D336" s="20"/>
      <c r="E336" s="20"/>
      <c r="F336" s="20"/>
      <c r="G336" s="20"/>
      <c r="H336" s="20"/>
      <c r="I336" s="20"/>
      <c r="J336" s="20"/>
      <c r="K336" s="20"/>
    </row>
    <row r="337" spans="1:11">
      <c r="A337" s="20"/>
      <c r="C337" s="20"/>
      <c r="D337" s="20"/>
      <c r="E337" s="20"/>
      <c r="F337" s="20"/>
      <c r="G337" s="20"/>
      <c r="H337" s="20"/>
      <c r="I337" s="20"/>
      <c r="J337" s="20"/>
      <c r="K337" s="20"/>
    </row>
    <row r="338" spans="1:11">
      <c r="A338" s="20"/>
      <c r="C338" s="20"/>
      <c r="D338" s="20"/>
      <c r="E338" s="20"/>
      <c r="F338" s="20"/>
      <c r="G338" s="20"/>
      <c r="H338" s="20"/>
      <c r="I338" s="20"/>
      <c r="J338" s="20"/>
      <c r="K338" s="20"/>
    </row>
    <row r="339" spans="1:11">
      <c r="A339" s="20"/>
      <c r="C339" s="20"/>
      <c r="D339" s="20"/>
      <c r="E339" s="20"/>
      <c r="F339" s="20"/>
      <c r="G339" s="20"/>
      <c r="H339" s="20"/>
      <c r="I339" s="20"/>
      <c r="J339" s="20"/>
      <c r="K339" s="20"/>
    </row>
    <row r="340" spans="1:11">
      <c r="A340" s="20"/>
      <c r="C340" s="20"/>
      <c r="D340" s="20"/>
      <c r="E340" s="20"/>
      <c r="F340" s="20"/>
      <c r="G340" s="20"/>
      <c r="H340" s="20"/>
      <c r="I340" s="20"/>
      <c r="J340" s="20"/>
      <c r="K340" s="20"/>
    </row>
    <row r="341" spans="1:11">
      <c r="A341" s="20"/>
      <c r="C341" s="20"/>
      <c r="D341" s="20"/>
      <c r="E341" s="20"/>
      <c r="F341" s="20"/>
      <c r="G341" s="20"/>
      <c r="H341" s="20"/>
      <c r="I341" s="20"/>
      <c r="J341" s="20"/>
      <c r="K341" s="20"/>
    </row>
    <row r="342" spans="1:11">
      <c r="A342" s="20"/>
      <c r="C342" s="20"/>
      <c r="D342" s="20"/>
      <c r="E342" s="20"/>
      <c r="F342" s="20"/>
      <c r="G342" s="20"/>
      <c r="H342" s="20"/>
      <c r="I342" s="20"/>
      <c r="J342" s="20"/>
      <c r="K342" s="20"/>
    </row>
    <row r="343" spans="1:11">
      <c r="A343" s="20"/>
      <c r="C343" s="20"/>
      <c r="D343" s="20"/>
      <c r="E343" s="20"/>
      <c r="F343" s="20"/>
      <c r="G343" s="20"/>
      <c r="H343" s="20"/>
      <c r="I343" s="20"/>
      <c r="J343" s="20"/>
      <c r="K343" s="20"/>
    </row>
    <row r="344" spans="1:1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</row>
    <row r="345" spans="1:1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</row>
    <row r="346" spans="1:1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</row>
    <row r="347" spans="1:1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</row>
    <row r="348" spans="1:1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</row>
    <row r="349" spans="1:1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</row>
    <row r="350" spans="1:1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</row>
    <row r="351" spans="1:1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</row>
    <row r="352" spans="1:1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</row>
    <row r="353" spans="1:1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</row>
    <row r="354" spans="1:1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</row>
    <row r="355" spans="1:1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</row>
    <row r="356" spans="1:1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</row>
    <row r="357" spans="1:1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</row>
    <row r="358" spans="1:1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</row>
    <row r="359" spans="1:1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</row>
    <row r="360" spans="1:1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</row>
    <row r="361" spans="1:1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</row>
    <row r="362" spans="1:1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</row>
    <row r="363" spans="1:1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</row>
    <row r="364" spans="1:1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</row>
    <row r="365" spans="1:1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</row>
    <row r="366" spans="1:1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</row>
    <row r="367" spans="1:1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</row>
    <row r="368" spans="1:1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</row>
    <row r="369" spans="1:1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</row>
    <row r="370" spans="1:1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</row>
    <row r="371" spans="1:1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</row>
    <row r="372" spans="1:1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</row>
    <row r="373" spans="1:1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</row>
    <row r="374" spans="1:1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</row>
    <row r="375" spans="1:1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</row>
    <row r="376" spans="1:1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</row>
    <row r="377" spans="1:1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</row>
    <row r="378" spans="1:1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</row>
    <row r="379" spans="1:1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</row>
    <row r="380" spans="1:1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</row>
    <row r="381" spans="1:1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</row>
    <row r="382" spans="1:1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</row>
    <row r="383" spans="1:1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</row>
    <row r="384" spans="1:1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</row>
    <row r="385" spans="1:1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</row>
    <row r="386" spans="1:1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</row>
    <row r="387" spans="1:1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</row>
    <row r="388" spans="1:1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</row>
    <row r="389" spans="1:1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</row>
    <row r="390" spans="1:1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</row>
    <row r="391" spans="1:1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</row>
    <row r="392" spans="1:1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</row>
    <row r="393" spans="1:1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</row>
    <row r="394" spans="1:1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</row>
    <row r="395" spans="1:1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</row>
    <row r="396" spans="1:1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</row>
    <row r="397" spans="1:1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</row>
    <row r="398" spans="1:1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</row>
    <row r="399" spans="1:1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</row>
    <row r="400" spans="1:1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</row>
    <row r="401" spans="1:1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</row>
    <row r="402" spans="1:1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</row>
    <row r="403" spans="1:1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</row>
    <row r="404" spans="1:11">
      <c r="A404" s="20"/>
      <c r="C404" s="20"/>
      <c r="D404" s="20"/>
      <c r="E404" s="20"/>
      <c r="F404" s="20"/>
      <c r="G404" s="20"/>
      <c r="H404" s="20"/>
      <c r="I404" s="20"/>
      <c r="J404" s="20"/>
      <c r="K404" s="20"/>
    </row>
    <row r="405" spans="1:11">
      <c r="A405" s="20"/>
      <c r="C405" s="20"/>
      <c r="D405" s="20"/>
      <c r="E405" s="20"/>
      <c r="F405" s="20"/>
      <c r="G405" s="20"/>
      <c r="H405" s="20"/>
      <c r="I405" s="20"/>
      <c r="J405" s="20"/>
      <c r="K405" s="20"/>
    </row>
    <row r="406" spans="1:11">
      <c r="A406" s="20"/>
      <c r="C406" s="20"/>
      <c r="D406" s="20"/>
      <c r="E406" s="20"/>
      <c r="F406" s="20"/>
      <c r="G406" s="20"/>
      <c r="H406" s="20"/>
      <c r="I406" s="20"/>
      <c r="J406" s="20"/>
      <c r="K406" s="20"/>
    </row>
    <row r="407" spans="1:11">
      <c r="A407" s="20"/>
      <c r="C407" s="20"/>
      <c r="D407" s="20"/>
      <c r="E407" s="20"/>
      <c r="F407" s="20"/>
      <c r="G407" s="20"/>
      <c r="H407" s="20"/>
      <c r="I407" s="20"/>
      <c r="J407" s="20"/>
      <c r="K407" s="20"/>
    </row>
    <row r="408" spans="1:11">
      <c r="A408" s="20"/>
      <c r="C408" s="20"/>
      <c r="D408" s="20"/>
      <c r="E408" s="20"/>
      <c r="F408" s="20"/>
      <c r="G408" s="20"/>
      <c r="H408" s="20"/>
      <c r="I408" s="20"/>
      <c r="J408" s="20"/>
      <c r="K408" s="20"/>
    </row>
    <row r="409" spans="1:11">
      <c r="A409" s="20"/>
      <c r="C409" s="20"/>
      <c r="D409" s="20"/>
      <c r="E409" s="20"/>
      <c r="F409" s="20"/>
      <c r="G409" s="20"/>
      <c r="H409" s="20"/>
      <c r="I409" s="20"/>
      <c r="J409" s="20"/>
      <c r="K409" s="20"/>
    </row>
    <row r="410" spans="1:11">
      <c r="A410" s="20"/>
      <c r="C410" s="20"/>
      <c r="D410" s="20"/>
      <c r="E410" s="20"/>
      <c r="F410" s="20"/>
      <c r="G410" s="20"/>
      <c r="H410" s="20"/>
      <c r="I410" s="20"/>
      <c r="J410" s="20"/>
      <c r="K410" s="20"/>
    </row>
    <row r="411" spans="1:11">
      <c r="A411" s="20"/>
      <c r="C411" s="20"/>
      <c r="D411" s="20"/>
      <c r="E411" s="20"/>
      <c r="F411" s="20"/>
      <c r="G411" s="20"/>
      <c r="H411" s="20"/>
      <c r="I411" s="20"/>
      <c r="J411" s="20"/>
      <c r="K411" s="20"/>
    </row>
    <row r="412" spans="1:11">
      <c r="A412" s="20"/>
      <c r="C412" s="20"/>
      <c r="D412" s="20"/>
      <c r="E412" s="20"/>
      <c r="F412" s="20"/>
      <c r="G412" s="20"/>
      <c r="H412" s="20"/>
      <c r="I412" s="20"/>
      <c r="J412" s="20"/>
      <c r="K412" s="20"/>
    </row>
    <row r="413" spans="1:11">
      <c r="A413" s="20"/>
      <c r="C413" s="20"/>
      <c r="D413" s="20"/>
      <c r="E413" s="20"/>
      <c r="F413" s="20"/>
      <c r="G413" s="20"/>
      <c r="H413" s="20"/>
      <c r="I413" s="20"/>
      <c r="J413" s="20"/>
      <c r="K413" s="20"/>
    </row>
    <row r="414" spans="1:11">
      <c r="A414" s="20"/>
      <c r="C414" s="20"/>
      <c r="D414" s="20"/>
      <c r="E414" s="20"/>
      <c r="F414" s="20"/>
      <c r="G414" s="20"/>
      <c r="H414" s="20"/>
      <c r="I414" s="20"/>
      <c r="J414" s="20"/>
      <c r="K414" s="20"/>
    </row>
    <row r="415" spans="1:11">
      <c r="A415" s="20"/>
      <c r="C415" s="20"/>
      <c r="D415" s="20"/>
      <c r="E415" s="20"/>
      <c r="F415" s="20"/>
      <c r="G415" s="20"/>
      <c r="H415" s="20"/>
      <c r="I415" s="20"/>
      <c r="J415" s="20"/>
      <c r="K415" s="20"/>
    </row>
    <row r="416" spans="1:11">
      <c r="A416" s="20"/>
      <c r="C416" s="20"/>
      <c r="D416" s="20"/>
      <c r="E416" s="20"/>
      <c r="F416" s="20"/>
      <c r="G416" s="20"/>
      <c r="H416" s="20"/>
      <c r="I416" s="20"/>
      <c r="J416" s="20"/>
      <c r="K416" s="20"/>
    </row>
    <row r="417" spans="1:11">
      <c r="A417" s="20"/>
      <c r="C417" s="20"/>
      <c r="D417" s="20"/>
      <c r="E417" s="20"/>
      <c r="F417" s="20"/>
      <c r="G417" s="20"/>
      <c r="H417" s="20"/>
      <c r="I417" s="20"/>
      <c r="J417" s="20"/>
      <c r="K417" s="20"/>
    </row>
    <row r="418" spans="1:11">
      <c r="A418" s="20"/>
      <c r="C418" s="20"/>
      <c r="D418" s="20"/>
      <c r="E418" s="20"/>
      <c r="F418" s="20"/>
      <c r="G418" s="20"/>
      <c r="H418" s="20"/>
      <c r="I418" s="20"/>
      <c r="J418" s="20"/>
      <c r="K418" s="20"/>
    </row>
    <row r="419" spans="1:11">
      <c r="A419" s="20"/>
      <c r="C419" s="20"/>
      <c r="D419" s="20"/>
      <c r="E419" s="20"/>
      <c r="F419" s="20"/>
      <c r="G419" s="20"/>
      <c r="H419" s="20"/>
      <c r="I419" s="20"/>
      <c r="J419" s="20"/>
      <c r="K419" s="20"/>
    </row>
    <row r="420" spans="1:11">
      <c r="A420" s="20"/>
      <c r="C420" s="20"/>
      <c r="D420" s="20"/>
      <c r="E420" s="20"/>
      <c r="F420" s="20"/>
      <c r="G420" s="20"/>
      <c r="H420" s="20"/>
      <c r="I420" s="20"/>
      <c r="J420" s="20"/>
      <c r="K420" s="20"/>
    </row>
    <row r="421" spans="1:11">
      <c r="A421" s="20"/>
      <c r="C421" s="20"/>
      <c r="D421" s="20"/>
      <c r="E421" s="20"/>
      <c r="F421" s="20"/>
      <c r="G421" s="20"/>
      <c r="H421" s="20"/>
      <c r="I421" s="20"/>
      <c r="J421" s="20"/>
      <c r="K421" s="20"/>
    </row>
    <row r="422" spans="1:11">
      <c r="A422" s="20"/>
      <c r="C422" s="20"/>
      <c r="D422" s="20"/>
      <c r="E422" s="20"/>
      <c r="F422" s="20"/>
      <c r="G422" s="20"/>
      <c r="H422" s="20"/>
      <c r="I422" s="20"/>
      <c r="J422" s="20"/>
      <c r="K422" s="20"/>
    </row>
    <row r="423" spans="1:11">
      <c r="A423" s="20"/>
      <c r="C423" s="20"/>
      <c r="D423" s="20"/>
      <c r="E423" s="20"/>
      <c r="F423" s="20"/>
      <c r="G423" s="20"/>
      <c r="H423" s="20"/>
      <c r="I423" s="20"/>
      <c r="J423" s="20"/>
      <c r="K423" s="20"/>
    </row>
    <row r="424" spans="1:11">
      <c r="A424" s="20"/>
      <c r="C424" s="20"/>
      <c r="D424" s="20"/>
      <c r="E424" s="20"/>
      <c r="F424" s="20"/>
      <c r="G424" s="20"/>
      <c r="H424" s="20"/>
      <c r="I424" s="20"/>
      <c r="J424" s="20"/>
      <c r="K424" s="20"/>
    </row>
    <row r="425" spans="1:11">
      <c r="A425" s="20"/>
      <c r="C425" s="20"/>
      <c r="D425" s="20"/>
      <c r="E425" s="20"/>
      <c r="F425" s="20"/>
      <c r="G425" s="20"/>
      <c r="H425" s="20"/>
      <c r="I425" s="20"/>
      <c r="J425" s="20"/>
      <c r="K425" s="20"/>
    </row>
    <row r="426" spans="1:11">
      <c r="A426" s="20"/>
      <c r="C426" s="20"/>
      <c r="D426" s="20"/>
      <c r="E426" s="20"/>
      <c r="F426" s="20"/>
      <c r="G426" s="20"/>
      <c r="H426" s="20"/>
      <c r="I426" s="20"/>
      <c r="J426" s="20"/>
      <c r="K426" s="20"/>
    </row>
    <row r="427" spans="1:11">
      <c r="A427" s="20"/>
      <c r="C427" s="20"/>
      <c r="D427" s="20"/>
      <c r="E427" s="20"/>
      <c r="F427" s="20"/>
      <c r="G427" s="20"/>
      <c r="H427" s="20"/>
      <c r="I427" s="20"/>
      <c r="J427" s="20"/>
      <c r="K427" s="20"/>
    </row>
    <row r="428" spans="1:11">
      <c r="A428" s="20"/>
      <c r="C428" s="20"/>
      <c r="D428" s="20"/>
      <c r="E428" s="20"/>
      <c r="F428" s="20"/>
      <c r="G428" s="20"/>
      <c r="H428" s="20"/>
      <c r="I428" s="20"/>
      <c r="J428" s="20"/>
      <c r="K428" s="20"/>
    </row>
    <row r="429" spans="1:11">
      <c r="A429" s="20"/>
      <c r="C429" s="20"/>
      <c r="D429" s="20"/>
      <c r="E429" s="20"/>
      <c r="F429" s="20"/>
      <c r="G429" s="20"/>
      <c r="H429" s="20"/>
      <c r="I429" s="20"/>
      <c r="J429" s="20"/>
      <c r="K429" s="20"/>
    </row>
    <row r="430" spans="1:11">
      <c r="A430" s="20"/>
      <c r="C430" s="20"/>
      <c r="D430" s="20"/>
      <c r="E430" s="20"/>
      <c r="F430" s="20"/>
      <c r="G430" s="20"/>
      <c r="H430" s="20"/>
      <c r="I430" s="20"/>
      <c r="J430" s="20"/>
      <c r="K430" s="20"/>
    </row>
    <row r="431" spans="1:11">
      <c r="A431" s="20"/>
      <c r="C431" s="20"/>
      <c r="D431" s="20"/>
      <c r="E431" s="20"/>
      <c r="F431" s="20"/>
      <c r="G431" s="20"/>
      <c r="H431" s="20"/>
      <c r="I431" s="20"/>
      <c r="J431" s="20"/>
      <c r="K431" s="20"/>
    </row>
    <row r="432" spans="1:11">
      <c r="A432" s="20"/>
      <c r="C432" s="20"/>
      <c r="D432" s="20"/>
      <c r="E432" s="20"/>
      <c r="F432" s="20"/>
      <c r="G432" s="20"/>
      <c r="H432" s="20"/>
      <c r="I432" s="20"/>
      <c r="J432" s="20"/>
      <c r="K432" s="20"/>
    </row>
    <row r="433" spans="1:13">
      <c r="A433" s="20"/>
      <c r="C433" s="20"/>
      <c r="D433" s="20"/>
      <c r="E433" s="20"/>
      <c r="F433" s="20"/>
      <c r="G433" s="20"/>
      <c r="H433" s="20"/>
      <c r="I433" s="20"/>
      <c r="J433" s="20"/>
      <c r="K433" s="20"/>
    </row>
    <row r="434" spans="1:13">
      <c r="A434" s="20"/>
      <c r="C434" s="20"/>
      <c r="D434" s="20"/>
      <c r="E434" s="20"/>
      <c r="F434" s="20"/>
      <c r="G434" s="20"/>
      <c r="H434" s="20"/>
      <c r="I434" s="20"/>
      <c r="J434" s="20"/>
      <c r="K434" s="20"/>
    </row>
    <row r="435" spans="1:13">
      <c r="A435" s="20"/>
      <c r="C435" s="20"/>
      <c r="D435" s="20"/>
      <c r="E435" s="20"/>
      <c r="F435" s="20"/>
      <c r="G435" s="20"/>
      <c r="H435" s="20"/>
      <c r="I435" s="20"/>
      <c r="J435" s="20"/>
      <c r="K435" s="20"/>
    </row>
    <row r="436" spans="1:13">
      <c r="A436" s="20"/>
      <c r="C436" s="20"/>
      <c r="D436" s="20"/>
      <c r="E436" s="20"/>
      <c r="F436" s="20"/>
      <c r="G436" s="20"/>
      <c r="H436" s="20"/>
      <c r="I436" s="20"/>
      <c r="J436" s="20"/>
      <c r="K436" s="20"/>
    </row>
    <row r="437" spans="1:13">
      <c r="A437" s="20"/>
      <c r="C437" s="20"/>
      <c r="D437" s="20"/>
      <c r="E437" s="20"/>
      <c r="F437" s="20"/>
      <c r="G437" s="20"/>
      <c r="H437" s="20"/>
      <c r="I437" s="20"/>
      <c r="J437" s="20"/>
      <c r="K437" s="20"/>
    </row>
    <row r="438" spans="1:13">
      <c r="A438" s="20"/>
      <c r="C438" s="20"/>
      <c r="D438" s="20"/>
      <c r="E438" s="20"/>
      <c r="F438" s="20"/>
      <c r="G438" s="20"/>
      <c r="H438" s="20"/>
      <c r="I438" s="20"/>
      <c r="J438" s="20"/>
      <c r="K438" s="20"/>
    </row>
    <row r="439" spans="1:13">
      <c r="A439" s="20"/>
      <c r="C439" s="20"/>
      <c r="D439" s="20"/>
      <c r="E439" s="20"/>
      <c r="F439" s="20"/>
      <c r="G439" s="20"/>
      <c r="H439" s="20"/>
      <c r="I439" s="20"/>
      <c r="J439" s="20"/>
      <c r="K439" s="20"/>
    </row>
    <row r="440" spans="1:13">
      <c r="A440" s="20"/>
      <c r="C440" s="20"/>
      <c r="D440" s="20"/>
      <c r="E440" s="20"/>
      <c r="F440" s="20"/>
      <c r="G440" s="20"/>
      <c r="H440" s="20"/>
      <c r="I440" s="20"/>
      <c r="J440" s="20"/>
      <c r="K440" s="20"/>
    </row>
    <row r="441" spans="1:13">
      <c r="A441" s="20"/>
      <c r="C441" s="20"/>
      <c r="D441" s="20"/>
      <c r="E441" s="20"/>
      <c r="F441" s="20"/>
      <c r="G441" s="20"/>
      <c r="H441" s="20"/>
      <c r="I441" s="20"/>
      <c r="J441" s="20"/>
      <c r="K441" s="20"/>
    </row>
    <row r="442" spans="1:13">
      <c r="A442" s="20"/>
      <c r="C442" s="20"/>
      <c r="D442" s="20"/>
      <c r="E442" s="20"/>
      <c r="F442" s="20"/>
      <c r="G442" s="20"/>
      <c r="H442" s="20"/>
      <c r="I442" s="20"/>
      <c r="J442" s="20"/>
      <c r="K442" s="20"/>
      <c r="M442" s="1"/>
    </row>
    <row r="443" spans="1:13">
      <c r="A443" s="20"/>
      <c r="C443" s="20"/>
      <c r="D443" s="20"/>
      <c r="E443" s="20"/>
      <c r="F443" s="20"/>
      <c r="G443" s="20"/>
      <c r="H443" s="20"/>
      <c r="I443" s="20"/>
      <c r="J443" s="20"/>
      <c r="K443" s="20"/>
    </row>
    <row r="444" spans="1:13">
      <c r="A444" s="20"/>
      <c r="C444" s="20"/>
      <c r="D444" s="20"/>
      <c r="E444" s="20"/>
      <c r="F444" s="20"/>
      <c r="G444" s="20"/>
      <c r="H444" s="20"/>
      <c r="I444" s="20"/>
      <c r="J444" s="20"/>
      <c r="K444" s="20"/>
    </row>
    <row r="445" spans="1:13">
      <c r="A445" s="20"/>
      <c r="C445" s="20"/>
      <c r="D445" s="20"/>
      <c r="E445" s="20"/>
      <c r="F445" s="20"/>
      <c r="G445" s="20"/>
      <c r="H445" s="20"/>
      <c r="I445" s="20"/>
      <c r="J445" s="20"/>
      <c r="K445" s="20"/>
    </row>
    <row r="446" spans="1:13">
      <c r="A446" s="20"/>
      <c r="C446" s="20"/>
      <c r="D446" s="20"/>
      <c r="E446" s="20"/>
      <c r="F446" s="20"/>
      <c r="G446" s="20"/>
      <c r="H446" s="20"/>
      <c r="I446" s="20"/>
      <c r="J446" s="20"/>
      <c r="K446" s="20"/>
    </row>
    <row r="447" spans="1:13">
      <c r="A447" s="20"/>
      <c r="C447" s="20"/>
      <c r="D447" s="20"/>
      <c r="E447" s="20"/>
      <c r="F447" s="20"/>
      <c r="G447" s="20"/>
      <c r="H447" s="20"/>
      <c r="I447" s="20"/>
      <c r="J447" s="20"/>
      <c r="K447" s="20"/>
    </row>
    <row r="448" spans="1:13">
      <c r="A448" s="20"/>
      <c r="C448" s="20"/>
      <c r="D448" s="20"/>
      <c r="E448" s="20"/>
      <c r="F448" s="20"/>
      <c r="G448" s="20"/>
      <c r="H448" s="20"/>
      <c r="I448" s="20"/>
      <c r="J448" s="20"/>
      <c r="K448" s="20"/>
    </row>
    <row r="449" spans="1:11">
      <c r="A449" s="20"/>
      <c r="C449" s="20"/>
      <c r="D449" s="20"/>
      <c r="E449" s="20"/>
      <c r="F449" s="20"/>
      <c r="G449" s="20"/>
      <c r="H449" s="20"/>
      <c r="I449" s="20"/>
      <c r="J449" s="20"/>
      <c r="K449" s="20"/>
    </row>
    <row r="450" spans="1:1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</row>
    <row r="451" spans="1:1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</row>
    <row r="452" spans="1:1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</row>
    <row r="453" spans="1:1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</row>
    <row r="454" spans="1:1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</row>
    <row r="455" spans="1:1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</row>
    <row r="456" spans="1:1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</row>
    <row r="457" spans="1:1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</row>
    <row r="458" spans="1:1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</row>
    <row r="459" spans="1:1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</row>
    <row r="460" spans="1:1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</row>
    <row r="461" spans="1:1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</row>
    <row r="462" spans="1:1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</row>
    <row r="463" spans="1:1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</row>
    <row r="464" spans="1:1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</row>
    <row r="465" spans="1:1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</row>
    <row r="466" spans="1:1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</row>
    <row r="467" spans="1:1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</row>
    <row r="468" spans="1:1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</row>
    <row r="469" spans="1:1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</row>
    <row r="470" spans="1:1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</row>
    <row r="471" spans="1:1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</row>
    <row r="472" spans="1:1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</row>
    <row r="473" spans="1:1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</row>
    <row r="474" spans="1:1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</row>
    <row r="475" spans="1:1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</row>
    <row r="476" spans="1:1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</row>
    <row r="477" spans="1:1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</row>
    <row r="478" spans="1:1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</row>
    <row r="479" spans="1:1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</row>
    <row r="480" spans="1:1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</row>
    <row r="481" spans="1:1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</row>
    <row r="482" spans="1:1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</row>
    <row r="483" spans="1:1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</row>
    <row r="484" spans="1:1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</row>
    <row r="485" spans="1:1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</row>
    <row r="486" spans="1:11">
      <c r="A486" s="20"/>
      <c r="C486" s="20"/>
      <c r="D486" s="20"/>
      <c r="E486" s="20"/>
      <c r="F486" s="20"/>
      <c r="G486" s="20"/>
      <c r="H486" s="20"/>
      <c r="I486" s="20"/>
      <c r="J486" s="20"/>
      <c r="K486" s="20"/>
    </row>
    <row r="487" spans="1:11">
      <c r="A487" s="20"/>
      <c r="C487" s="20"/>
      <c r="D487" s="20"/>
      <c r="E487" s="20"/>
      <c r="F487" s="20"/>
      <c r="G487" s="20"/>
      <c r="H487" s="20"/>
      <c r="I487" s="20"/>
      <c r="J487" s="20"/>
      <c r="K487" s="20"/>
    </row>
    <row r="488" spans="1:11">
      <c r="A488" s="20"/>
      <c r="C488" s="20"/>
      <c r="D488" s="20"/>
      <c r="E488" s="20"/>
      <c r="F488" s="20"/>
      <c r="G488" s="20"/>
      <c r="H488" s="20"/>
      <c r="I488" s="20"/>
      <c r="J488" s="20"/>
      <c r="K488" s="20"/>
    </row>
    <row r="489" spans="1:11">
      <c r="A489" s="20"/>
      <c r="C489" s="20"/>
      <c r="D489" s="20"/>
      <c r="E489" s="20"/>
      <c r="F489" s="20"/>
      <c r="G489" s="20"/>
      <c r="H489" s="20"/>
      <c r="I489" s="20"/>
      <c r="J489" s="20"/>
      <c r="K489" s="20"/>
    </row>
    <row r="490" spans="1:11">
      <c r="A490" s="20"/>
      <c r="C490" s="20"/>
      <c r="D490" s="20"/>
      <c r="E490" s="20"/>
      <c r="F490" s="20"/>
      <c r="G490" s="20"/>
      <c r="H490" s="20"/>
      <c r="I490" s="20"/>
      <c r="J490" s="20"/>
      <c r="K490" s="20"/>
    </row>
    <row r="491" spans="1:11">
      <c r="A491" s="20"/>
      <c r="C491" s="20"/>
      <c r="D491" s="20"/>
      <c r="E491" s="20"/>
      <c r="F491" s="20"/>
      <c r="G491" s="20"/>
      <c r="H491" s="20"/>
      <c r="I491" s="20"/>
      <c r="J491" s="20"/>
      <c r="K491" s="20"/>
    </row>
    <row r="492" spans="1:11">
      <c r="A492" s="20"/>
      <c r="C492" s="20"/>
      <c r="D492" s="20"/>
      <c r="E492" s="20"/>
      <c r="F492" s="20"/>
      <c r="G492" s="20"/>
      <c r="H492" s="20"/>
      <c r="I492" s="20"/>
      <c r="J492" s="20"/>
      <c r="K492" s="20"/>
    </row>
    <row r="493" spans="1:11">
      <c r="A493" s="20"/>
      <c r="C493" s="20"/>
      <c r="D493" s="20"/>
      <c r="E493" s="20"/>
      <c r="F493" s="20"/>
      <c r="G493" s="20"/>
      <c r="H493" s="20"/>
      <c r="I493" s="20"/>
      <c r="J493" s="20"/>
      <c r="K493" s="20"/>
    </row>
    <row r="494" spans="1:11">
      <c r="A494" s="20"/>
      <c r="C494" s="20"/>
      <c r="D494" s="20"/>
      <c r="E494" s="20"/>
      <c r="F494" s="20"/>
      <c r="G494" s="20"/>
      <c r="H494" s="20"/>
      <c r="I494" s="20"/>
      <c r="J494" s="20"/>
      <c r="K494" s="20"/>
    </row>
    <row r="495" spans="1:11">
      <c r="A495" s="20"/>
      <c r="C495" s="20"/>
      <c r="D495" s="20"/>
      <c r="E495" s="20"/>
      <c r="F495" s="20"/>
      <c r="G495" s="20"/>
      <c r="H495" s="20"/>
      <c r="I495" s="20"/>
      <c r="J495" s="20"/>
      <c r="K495" s="20"/>
    </row>
    <row r="496" spans="1:11">
      <c r="A496" s="20"/>
      <c r="C496" s="20"/>
      <c r="D496" s="20"/>
      <c r="E496" s="20"/>
      <c r="F496" s="20"/>
      <c r="G496" s="20"/>
      <c r="H496" s="20"/>
      <c r="I496" s="20"/>
      <c r="J496" s="20"/>
      <c r="K496" s="20"/>
    </row>
    <row r="497" spans="1:11">
      <c r="A497" s="20"/>
      <c r="C497" s="20"/>
      <c r="D497" s="20"/>
      <c r="E497" s="20"/>
      <c r="F497" s="20"/>
      <c r="G497" s="20"/>
      <c r="H497" s="20"/>
      <c r="I497" s="20"/>
      <c r="J497" s="20"/>
      <c r="K497" s="20"/>
    </row>
    <row r="498" spans="1:11">
      <c r="A498" s="20"/>
      <c r="C498" s="20"/>
      <c r="D498" s="20"/>
      <c r="E498" s="20"/>
      <c r="F498" s="20"/>
      <c r="G498" s="20"/>
      <c r="H498" s="20"/>
      <c r="I498" s="20"/>
      <c r="J498" s="20"/>
      <c r="K498" s="20"/>
    </row>
    <row r="499" spans="1:11">
      <c r="A499" s="20"/>
      <c r="C499" s="20"/>
      <c r="D499" s="20"/>
      <c r="E499" s="20"/>
      <c r="F499" s="20"/>
      <c r="G499" s="20"/>
      <c r="H499" s="20"/>
      <c r="I499" s="20"/>
      <c r="J499" s="20"/>
      <c r="K499" s="20"/>
    </row>
    <row r="500" spans="1:11">
      <c r="A500" s="20"/>
      <c r="C500" s="20"/>
      <c r="D500" s="20"/>
      <c r="E500" s="20"/>
      <c r="F500" s="20"/>
      <c r="G500" s="20"/>
      <c r="H500" s="20"/>
      <c r="I500" s="20"/>
      <c r="J500" s="20"/>
      <c r="K500" s="20"/>
    </row>
    <row r="501" spans="1:11">
      <c r="A501" s="20"/>
      <c r="C501" s="20"/>
      <c r="D501" s="20"/>
      <c r="E501" s="20"/>
      <c r="F501" s="20"/>
      <c r="G501" s="20"/>
      <c r="H501" s="20"/>
      <c r="I501" s="20"/>
      <c r="J501" s="20"/>
      <c r="K501" s="20"/>
    </row>
    <row r="502" spans="1:11">
      <c r="A502" s="20"/>
      <c r="C502" s="20"/>
      <c r="D502" s="20"/>
      <c r="E502" s="20"/>
      <c r="F502" s="20"/>
      <c r="G502" s="20"/>
      <c r="H502" s="20"/>
      <c r="I502" s="20"/>
      <c r="J502" s="20"/>
      <c r="K502" s="20"/>
    </row>
    <row r="503" spans="1:11">
      <c r="A503" s="20"/>
      <c r="C503" s="20"/>
      <c r="D503" s="20"/>
      <c r="E503" s="20"/>
      <c r="F503" s="20"/>
      <c r="G503" s="20"/>
      <c r="H503" s="20"/>
      <c r="I503" s="20"/>
      <c r="J503" s="20"/>
      <c r="K503" s="20"/>
    </row>
    <row r="504" spans="1:11">
      <c r="A504" s="20"/>
      <c r="C504" s="20"/>
      <c r="D504" s="20"/>
      <c r="E504" s="20"/>
      <c r="F504" s="20"/>
      <c r="G504" s="20"/>
      <c r="H504" s="20"/>
      <c r="I504" s="20"/>
      <c r="J504" s="20"/>
      <c r="K504" s="20"/>
    </row>
    <row r="505" spans="1:11">
      <c r="A505" s="20"/>
      <c r="C505" s="20"/>
      <c r="D505" s="20"/>
      <c r="E505" s="20"/>
      <c r="F505" s="20"/>
      <c r="G505" s="20"/>
      <c r="H505" s="20"/>
      <c r="I505" s="20"/>
      <c r="J505" s="20"/>
      <c r="K505" s="20"/>
    </row>
    <row r="506" spans="1:11">
      <c r="A506" s="20"/>
      <c r="C506" s="20"/>
      <c r="D506" s="20"/>
      <c r="E506" s="20"/>
      <c r="F506" s="20"/>
      <c r="G506" s="20"/>
      <c r="H506" s="20"/>
      <c r="I506" s="20"/>
      <c r="J506" s="20"/>
      <c r="K506" s="20"/>
    </row>
    <row r="507" spans="1:11">
      <c r="A507" s="20"/>
      <c r="C507" s="20"/>
      <c r="D507" s="20"/>
      <c r="E507" s="20"/>
      <c r="F507" s="20"/>
      <c r="G507" s="20"/>
      <c r="H507" s="20"/>
      <c r="I507" s="20"/>
      <c r="J507" s="20"/>
      <c r="K507" s="20"/>
    </row>
    <row r="508" spans="1:11">
      <c r="A508" s="20"/>
      <c r="C508" s="20"/>
      <c r="D508" s="20"/>
      <c r="E508" s="20"/>
      <c r="F508" s="20"/>
      <c r="G508" s="20"/>
      <c r="H508" s="20"/>
      <c r="I508" s="20"/>
      <c r="J508" s="20"/>
      <c r="K508" s="20"/>
    </row>
    <row r="509" spans="1:11">
      <c r="A509" s="20"/>
      <c r="C509" s="20"/>
      <c r="D509" s="20"/>
      <c r="E509" s="20"/>
      <c r="F509" s="20"/>
      <c r="G509" s="20"/>
      <c r="H509" s="20"/>
      <c r="I509" s="20"/>
      <c r="J509" s="20"/>
      <c r="K509" s="20"/>
    </row>
    <row r="510" spans="1:11">
      <c r="A510" s="20"/>
      <c r="C510" s="20"/>
      <c r="D510" s="20"/>
      <c r="E510" s="20"/>
      <c r="F510" s="20"/>
      <c r="G510" s="20"/>
      <c r="H510" s="20"/>
      <c r="I510" s="20"/>
      <c r="J510" s="20"/>
      <c r="K510" s="20"/>
    </row>
    <row r="511" spans="1:11">
      <c r="A511" s="20"/>
      <c r="C511" s="20"/>
      <c r="D511" s="20"/>
      <c r="E511" s="20"/>
      <c r="F511" s="20"/>
      <c r="G511" s="20"/>
      <c r="H511" s="20"/>
      <c r="I511" s="20"/>
      <c r="J511" s="20"/>
      <c r="K511" s="20"/>
    </row>
    <row r="512" spans="1:11">
      <c r="A512" s="20"/>
      <c r="C512" s="20"/>
      <c r="D512" s="20"/>
      <c r="E512" s="20"/>
      <c r="F512" s="20"/>
      <c r="G512" s="20"/>
      <c r="H512" s="20"/>
      <c r="I512" s="20"/>
      <c r="J512" s="20"/>
      <c r="K512" s="20"/>
    </row>
    <row r="513" spans="1:11">
      <c r="A513" s="20"/>
      <c r="C513" s="20"/>
      <c r="D513" s="20"/>
      <c r="E513" s="20"/>
      <c r="F513" s="20"/>
      <c r="G513" s="20"/>
      <c r="H513" s="20"/>
      <c r="I513" s="20"/>
      <c r="J513" s="20"/>
      <c r="K513" s="20"/>
    </row>
    <row r="514" spans="1:11">
      <c r="A514" s="20"/>
      <c r="C514" s="20"/>
      <c r="D514" s="20"/>
      <c r="E514" s="20"/>
      <c r="F514" s="20"/>
      <c r="G514" s="20"/>
      <c r="H514" s="20"/>
      <c r="I514" s="20"/>
      <c r="J514" s="20"/>
      <c r="K514" s="20"/>
    </row>
    <row r="515" spans="1:11">
      <c r="A515" s="20"/>
      <c r="C515" s="20"/>
      <c r="D515" s="20"/>
      <c r="E515" s="20"/>
      <c r="F515" s="20"/>
      <c r="G515" s="20"/>
      <c r="H515" s="20"/>
      <c r="I515" s="20"/>
      <c r="J515" s="20"/>
      <c r="K515" s="20"/>
    </row>
    <row r="516" spans="1:11">
      <c r="A516" s="20"/>
      <c r="C516" s="20"/>
      <c r="D516" s="20"/>
      <c r="E516" s="20"/>
      <c r="F516" s="20"/>
      <c r="G516" s="20"/>
      <c r="H516" s="20"/>
      <c r="I516" s="20"/>
      <c r="J516" s="20"/>
      <c r="K516" s="20"/>
    </row>
    <row r="517" spans="1:11">
      <c r="A517" s="20"/>
      <c r="C517" s="20"/>
      <c r="D517" s="20"/>
      <c r="E517" s="20"/>
      <c r="F517" s="20"/>
      <c r="G517" s="20"/>
      <c r="H517" s="20"/>
      <c r="I517" s="20"/>
      <c r="J517" s="20"/>
      <c r="K517" s="20"/>
    </row>
    <row r="518" spans="1:11">
      <c r="A518" s="20"/>
      <c r="C518" s="20"/>
      <c r="D518" s="20"/>
      <c r="E518" s="20"/>
      <c r="F518" s="20"/>
      <c r="G518" s="20"/>
      <c r="H518" s="20"/>
      <c r="I518" s="20"/>
      <c r="J518" s="20"/>
      <c r="K518" s="20"/>
    </row>
    <row r="519" spans="1:11">
      <c r="A519" s="20"/>
      <c r="C519" s="20"/>
      <c r="D519" s="20"/>
      <c r="E519" s="20"/>
      <c r="F519" s="20"/>
      <c r="G519" s="20"/>
      <c r="H519" s="20"/>
      <c r="I519" s="20"/>
      <c r="J519" s="20"/>
      <c r="K519" s="20"/>
    </row>
    <row r="520" spans="1:1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</row>
    <row r="521" spans="1:1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</row>
    <row r="522" spans="1:1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</row>
    <row r="523" spans="1:1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</row>
    <row r="524" spans="1:1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</row>
    <row r="525" spans="1:1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</row>
    <row r="526" spans="1:1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</row>
    <row r="527" spans="1:1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</row>
    <row r="528" spans="1:1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</row>
    <row r="529" spans="1:1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</row>
    <row r="530" spans="1:1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</row>
    <row r="531" spans="1:1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</row>
    <row r="532" spans="1:1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</row>
    <row r="533" spans="1:1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</row>
    <row r="534" spans="1:1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</row>
    <row r="535" spans="1:1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</row>
    <row r="536" spans="1:1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</row>
    <row r="537" spans="1:1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</row>
    <row r="538" spans="1:1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</row>
    <row r="539" spans="1:1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</row>
    <row r="540" spans="1:1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</row>
    <row r="541" spans="1:1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</row>
    <row r="542" spans="1:1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</row>
    <row r="543" spans="1:1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</row>
    <row r="544" spans="1:1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</row>
    <row r="545" spans="1:1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</row>
    <row r="546" spans="1:1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</row>
    <row r="547" spans="1:1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</row>
    <row r="548" spans="1:1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</row>
    <row r="549" spans="1:1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</row>
    <row r="550" spans="1:1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</row>
    <row r="551" spans="1:1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</row>
    <row r="552" spans="1:1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</row>
    <row r="553" spans="1:1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</row>
    <row r="554" spans="1:1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</row>
    <row r="555" spans="1:1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</row>
    <row r="556" spans="1:1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</row>
    <row r="557" spans="1:1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</row>
    <row r="558" spans="1:1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</row>
    <row r="559" spans="1:1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</row>
    <row r="560" spans="1:1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</row>
    <row r="561" spans="1:1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</row>
    <row r="562" spans="1:1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</row>
    <row r="563" spans="1:1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</row>
    <row r="564" spans="1:1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</row>
    <row r="565" spans="1:1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</row>
    <row r="566" spans="1:1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</row>
    <row r="567" spans="1:1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</row>
    <row r="568" spans="1:1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</row>
    <row r="569" spans="1:1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</row>
    <row r="570" spans="1:1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</row>
    <row r="571" spans="1:1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</row>
    <row r="572" spans="1:1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</row>
    <row r="573" spans="1:1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</row>
    <row r="574" spans="1:1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</row>
    <row r="575" spans="1:1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</row>
    <row r="576" spans="1:1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</row>
    <row r="577" spans="1:1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</row>
    <row r="578" spans="1:1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</row>
    <row r="579" spans="1:1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</row>
    <row r="580" spans="1:11">
      <c r="A580" s="20"/>
      <c r="C580" s="20"/>
      <c r="D580" s="20"/>
      <c r="E580" s="20"/>
      <c r="F580" s="20"/>
      <c r="G580" s="20"/>
      <c r="H580" s="20"/>
      <c r="I580" s="20"/>
      <c r="J580" s="20"/>
      <c r="K580" s="20"/>
    </row>
    <row r="581" spans="1:11">
      <c r="A581" s="20"/>
      <c r="C581" s="20"/>
      <c r="D581" s="20"/>
      <c r="E581" s="20"/>
      <c r="F581" s="20"/>
      <c r="G581" s="20"/>
      <c r="H581" s="20"/>
      <c r="I581" s="20"/>
      <c r="J581" s="20"/>
      <c r="K581" s="20"/>
    </row>
    <row r="582" spans="1:11">
      <c r="A582" s="20"/>
      <c r="C582" s="20"/>
      <c r="D582" s="20"/>
      <c r="E582" s="20"/>
      <c r="F582" s="20"/>
      <c r="G582" s="20"/>
      <c r="H582" s="20"/>
      <c r="I582" s="20"/>
      <c r="J582" s="20"/>
      <c r="K582" s="20"/>
    </row>
    <row r="583" spans="1:11">
      <c r="A583" s="20"/>
      <c r="C583" s="20"/>
      <c r="D583" s="20"/>
      <c r="E583" s="20"/>
      <c r="F583" s="20"/>
      <c r="G583" s="20"/>
      <c r="H583" s="20"/>
      <c r="I583" s="20"/>
      <c r="J583" s="20"/>
      <c r="K583" s="20"/>
    </row>
    <row r="584" spans="1:11">
      <c r="A584" s="20"/>
      <c r="C584" s="20"/>
      <c r="D584" s="20"/>
      <c r="E584" s="20"/>
      <c r="F584" s="20"/>
      <c r="G584" s="20"/>
      <c r="H584" s="20"/>
      <c r="I584" s="20"/>
      <c r="J584" s="20"/>
      <c r="K584" s="20"/>
    </row>
    <row r="585" spans="1:11">
      <c r="A585" s="20"/>
      <c r="C585" s="20"/>
      <c r="D585" s="20"/>
      <c r="E585" s="20"/>
      <c r="F585" s="20"/>
      <c r="G585" s="20"/>
      <c r="H585" s="20"/>
      <c r="I585" s="20"/>
      <c r="J585" s="20"/>
      <c r="K585" s="20"/>
    </row>
    <row r="586" spans="1:11">
      <c r="A586" s="20"/>
      <c r="C586" s="20"/>
      <c r="D586" s="20"/>
      <c r="E586" s="20"/>
      <c r="F586" s="20"/>
      <c r="G586" s="20"/>
      <c r="H586" s="20"/>
      <c r="I586" s="20"/>
      <c r="J586" s="20"/>
      <c r="K586" s="20"/>
    </row>
    <row r="587" spans="1:11">
      <c r="A587" s="20"/>
      <c r="C587" s="20"/>
      <c r="D587" s="20"/>
      <c r="E587" s="20"/>
      <c r="F587" s="20"/>
      <c r="G587" s="20"/>
      <c r="H587" s="20"/>
      <c r="I587" s="20"/>
      <c r="J587" s="20"/>
      <c r="K587" s="20"/>
    </row>
    <row r="588" spans="1:11">
      <c r="A588" s="20"/>
      <c r="C588" s="20"/>
      <c r="D588" s="20"/>
      <c r="E588" s="20"/>
      <c r="F588" s="20"/>
      <c r="G588" s="20"/>
      <c r="H588" s="20"/>
      <c r="I588" s="20"/>
      <c r="J588" s="20"/>
      <c r="K588" s="20"/>
    </row>
    <row r="589" spans="1:11">
      <c r="A589" s="20"/>
      <c r="C589" s="20"/>
      <c r="D589" s="20"/>
      <c r="E589" s="20"/>
      <c r="F589" s="20"/>
      <c r="G589" s="20"/>
      <c r="H589" s="20"/>
      <c r="I589" s="20"/>
      <c r="J589" s="20"/>
      <c r="K589" s="20"/>
    </row>
    <row r="590" spans="1:11">
      <c r="A590" s="20"/>
      <c r="C590" s="20"/>
      <c r="D590" s="20"/>
      <c r="E590" s="20"/>
      <c r="F590" s="20"/>
      <c r="G590" s="20"/>
      <c r="H590" s="20"/>
      <c r="I590" s="20"/>
      <c r="J590" s="20"/>
      <c r="K590" s="20"/>
    </row>
    <row r="591" spans="1:11">
      <c r="A591" s="20"/>
      <c r="C591" s="20"/>
      <c r="D591" s="20"/>
      <c r="E591" s="20"/>
      <c r="F591" s="20"/>
      <c r="G591" s="20"/>
      <c r="H591" s="20"/>
      <c r="I591" s="20"/>
      <c r="J591" s="20"/>
      <c r="K591" s="20"/>
    </row>
    <row r="592" spans="1:11">
      <c r="A592" s="20"/>
      <c r="C592" s="20"/>
      <c r="D592" s="20"/>
      <c r="E592" s="20"/>
      <c r="F592" s="20"/>
      <c r="G592" s="20"/>
      <c r="H592" s="20"/>
      <c r="I592" s="20"/>
      <c r="J592" s="20"/>
      <c r="K592" s="20"/>
    </row>
    <row r="593" spans="1:11">
      <c r="A593" s="20"/>
      <c r="C593" s="20"/>
      <c r="D593" s="20"/>
      <c r="E593" s="20"/>
      <c r="F593" s="20"/>
      <c r="G593" s="20"/>
      <c r="H593" s="20"/>
      <c r="I593" s="20"/>
      <c r="J593" s="20"/>
      <c r="K593" s="20"/>
    </row>
    <row r="594" spans="1:11">
      <c r="A594" s="20"/>
      <c r="C594" s="20"/>
      <c r="D594" s="20"/>
      <c r="E594" s="20"/>
      <c r="F594" s="20"/>
      <c r="G594" s="20"/>
      <c r="H594" s="20"/>
      <c r="I594" s="20"/>
      <c r="J594" s="20"/>
      <c r="K594" s="20"/>
    </row>
    <row r="595" spans="1:11">
      <c r="A595" s="20"/>
      <c r="C595" s="20"/>
      <c r="D595" s="20"/>
      <c r="E595" s="20"/>
      <c r="F595" s="20"/>
      <c r="G595" s="20"/>
      <c r="H595" s="20"/>
      <c r="I595" s="20"/>
      <c r="J595" s="20"/>
      <c r="K595" s="20"/>
    </row>
    <row r="596" spans="1:11">
      <c r="A596" s="20"/>
      <c r="C596" s="20"/>
      <c r="D596" s="20"/>
      <c r="E596" s="20"/>
      <c r="F596" s="20"/>
      <c r="G596" s="20"/>
      <c r="H596" s="20"/>
      <c r="I596" s="20"/>
      <c r="J596" s="20"/>
      <c r="K596" s="20"/>
    </row>
    <row r="597" spans="1:11">
      <c r="A597" s="20"/>
      <c r="C597" s="20"/>
      <c r="D597" s="20"/>
      <c r="E597" s="20"/>
      <c r="F597" s="20"/>
      <c r="G597" s="20"/>
      <c r="H597" s="20"/>
      <c r="I597" s="20"/>
      <c r="J597" s="20"/>
      <c r="K597" s="20"/>
    </row>
    <row r="598" spans="1:11">
      <c r="A598" s="20"/>
      <c r="C598" s="20"/>
      <c r="D598" s="20"/>
      <c r="E598" s="20"/>
      <c r="F598" s="20"/>
      <c r="G598" s="20"/>
      <c r="H598" s="20"/>
      <c r="I598" s="20"/>
      <c r="J598" s="20"/>
      <c r="K598" s="20"/>
    </row>
    <row r="599" spans="1:11">
      <c r="A599" s="20"/>
      <c r="C599" s="20"/>
      <c r="D599" s="20"/>
      <c r="E599" s="20"/>
      <c r="F599" s="20"/>
      <c r="G599" s="20"/>
      <c r="H599" s="20"/>
      <c r="I599" s="20"/>
      <c r="J599" s="20"/>
      <c r="K599" s="20"/>
    </row>
    <row r="600" spans="1:11">
      <c r="A600" s="20"/>
      <c r="C600" s="20"/>
      <c r="D600" s="20"/>
      <c r="E600" s="20"/>
      <c r="F600" s="20"/>
      <c r="G600" s="20"/>
      <c r="H600" s="20"/>
      <c r="I600" s="20"/>
      <c r="J600" s="20"/>
      <c r="K600" s="20"/>
    </row>
    <row r="601" spans="1:11">
      <c r="A601" s="20"/>
      <c r="C601" s="20"/>
      <c r="D601" s="20"/>
      <c r="E601" s="20"/>
      <c r="F601" s="20"/>
      <c r="G601" s="20"/>
      <c r="H601" s="20"/>
      <c r="I601" s="20"/>
      <c r="J601" s="20"/>
      <c r="K601" s="20"/>
    </row>
    <row r="602" spans="1:11">
      <c r="A602" s="20"/>
      <c r="C602" s="20"/>
      <c r="D602" s="20"/>
      <c r="E602" s="20"/>
      <c r="F602" s="20"/>
      <c r="G602" s="20"/>
      <c r="H602" s="20"/>
      <c r="I602" s="20"/>
      <c r="J602" s="20"/>
      <c r="K602" s="20"/>
    </row>
    <row r="603" spans="1:11">
      <c r="A603" s="20"/>
      <c r="C603" s="20"/>
      <c r="D603" s="20"/>
      <c r="E603" s="20"/>
      <c r="F603" s="20"/>
      <c r="G603" s="20"/>
      <c r="H603" s="20"/>
      <c r="I603" s="20"/>
      <c r="J603" s="20"/>
      <c r="K603" s="20"/>
    </row>
    <row r="604" spans="1:11">
      <c r="A604" s="20"/>
      <c r="C604" s="20"/>
      <c r="D604" s="20"/>
      <c r="E604" s="20"/>
      <c r="F604" s="20"/>
      <c r="G604" s="20"/>
      <c r="H604" s="20"/>
      <c r="I604" s="20"/>
      <c r="J604" s="20"/>
      <c r="K604" s="20"/>
    </row>
    <row r="605" spans="1:11">
      <c r="A605" s="20"/>
      <c r="C605" s="20"/>
      <c r="D605" s="20"/>
      <c r="E605" s="20"/>
      <c r="F605" s="20"/>
      <c r="G605" s="20"/>
      <c r="H605" s="20"/>
      <c r="I605" s="20"/>
      <c r="J605" s="20"/>
      <c r="K605" s="20"/>
    </row>
    <row r="606" spans="1:11">
      <c r="A606" s="20"/>
      <c r="C606" s="20"/>
      <c r="D606" s="20"/>
      <c r="E606" s="20"/>
      <c r="F606" s="20"/>
      <c r="G606" s="20"/>
      <c r="H606" s="20"/>
      <c r="I606" s="20"/>
      <c r="J606" s="20"/>
      <c r="K606" s="20"/>
    </row>
    <row r="607" spans="1:11">
      <c r="A607" s="20"/>
      <c r="C607" s="20"/>
      <c r="D607" s="20"/>
      <c r="E607" s="20"/>
      <c r="F607" s="20"/>
      <c r="G607" s="20"/>
      <c r="H607" s="20"/>
      <c r="I607" s="20"/>
      <c r="J607" s="20"/>
      <c r="K607" s="20"/>
    </row>
    <row r="608" spans="1:11">
      <c r="A608" s="20"/>
      <c r="C608" s="20"/>
      <c r="D608" s="20"/>
      <c r="E608" s="20"/>
      <c r="F608" s="20"/>
      <c r="G608" s="20"/>
      <c r="H608" s="20"/>
      <c r="I608" s="20"/>
      <c r="J608" s="20"/>
      <c r="K608" s="20"/>
    </row>
    <row r="609" spans="1:11">
      <c r="A609" s="20"/>
      <c r="C609" s="20"/>
      <c r="D609" s="20"/>
      <c r="E609" s="20"/>
      <c r="F609" s="20"/>
      <c r="G609" s="20"/>
      <c r="H609" s="20"/>
      <c r="I609" s="20"/>
      <c r="J609" s="20"/>
      <c r="K609" s="20"/>
    </row>
    <row r="610" spans="1:11">
      <c r="A610" s="20"/>
      <c r="C610" s="20"/>
      <c r="D610" s="20"/>
      <c r="E610" s="20"/>
      <c r="F610" s="20"/>
      <c r="G610" s="20"/>
      <c r="H610" s="20"/>
      <c r="I610" s="20"/>
      <c r="J610" s="20"/>
      <c r="K610" s="20"/>
    </row>
    <row r="611" spans="1:11">
      <c r="A611" s="20"/>
      <c r="C611" s="20"/>
      <c r="D611" s="20"/>
      <c r="E611" s="20"/>
      <c r="F611" s="20"/>
      <c r="G611" s="20"/>
      <c r="H611" s="20"/>
      <c r="I611" s="20"/>
      <c r="J611" s="20"/>
      <c r="K611" s="20"/>
    </row>
    <row r="612" spans="1:11">
      <c r="A612" s="20"/>
      <c r="C612" s="20"/>
      <c r="D612" s="20"/>
      <c r="E612" s="20"/>
      <c r="F612" s="20"/>
      <c r="G612" s="20"/>
      <c r="H612" s="20"/>
      <c r="I612" s="20"/>
      <c r="J612" s="20"/>
      <c r="K612" s="20"/>
    </row>
    <row r="613" spans="1:11">
      <c r="A613" s="20"/>
      <c r="C613" s="20"/>
      <c r="D613" s="20"/>
      <c r="E613" s="20"/>
      <c r="F613" s="20"/>
      <c r="G613" s="20"/>
      <c r="H613" s="20"/>
      <c r="I613" s="20"/>
      <c r="J613" s="20"/>
      <c r="K613" s="20"/>
    </row>
    <row r="614" spans="1:11">
      <c r="A614" s="20"/>
      <c r="C614" s="20"/>
      <c r="D614" s="20"/>
      <c r="E614" s="20"/>
      <c r="F614" s="20"/>
      <c r="G614" s="20"/>
      <c r="H614" s="20"/>
      <c r="I614" s="20"/>
      <c r="J614" s="20"/>
      <c r="K614" s="20"/>
    </row>
    <row r="615" spans="1:11">
      <c r="A615" s="20"/>
      <c r="C615" s="20"/>
      <c r="D615" s="20"/>
      <c r="E615" s="20"/>
      <c r="F615" s="20"/>
      <c r="G615" s="20"/>
      <c r="H615" s="20"/>
      <c r="I615" s="20"/>
      <c r="J615" s="20"/>
      <c r="K615" s="20"/>
    </row>
    <row r="616" spans="1:11">
      <c r="A616" s="20"/>
      <c r="C616" s="20"/>
      <c r="D616" s="20"/>
      <c r="E616" s="20"/>
      <c r="F616" s="20"/>
      <c r="G616" s="20"/>
      <c r="H616" s="20"/>
      <c r="I616" s="20"/>
      <c r="J616" s="20"/>
      <c r="K616" s="20"/>
    </row>
    <row r="617" spans="1:11">
      <c r="A617" s="20"/>
      <c r="C617" s="20"/>
      <c r="D617" s="20"/>
      <c r="E617" s="20"/>
      <c r="F617" s="20"/>
      <c r="G617" s="20"/>
      <c r="H617" s="20"/>
      <c r="I617" s="20"/>
      <c r="J617" s="20"/>
      <c r="K617" s="20"/>
    </row>
    <row r="618" spans="1:11">
      <c r="A618" s="20"/>
      <c r="C618" s="20"/>
      <c r="D618" s="20"/>
      <c r="E618" s="20"/>
      <c r="F618" s="20"/>
      <c r="G618" s="20"/>
      <c r="H618" s="20"/>
      <c r="I618" s="20"/>
      <c r="J618" s="20"/>
      <c r="K618" s="20"/>
    </row>
    <row r="619" spans="1:11">
      <c r="A619" s="20"/>
      <c r="C619" s="20"/>
      <c r="D619" s="20"/>
      <c r="E619" s="20"/>
      <c r="F619" s="20"/>
      <c r="G619" s="20"/>
      <c r="H619" s="20"/>
      <c r="I619" s="20"/>
      <c r="J619" s="20"/>
      <c r="K619" s="20"/>
    </row>
  </sheetData>
  <mergeCells count="1">
    <mergeCell ref="I1:K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19"/>
  <sheetViews>
    <sheetView zoomScaleNormal="100" workbookViewId="0">
      <pane ySplit="3" topLeftCell="A60" activePane="bottomLeft" state="frozen"/>
      <selection pane="bottomLeft" activeCell="L71" sqref="L71"/>
    </sheetView>
  </sheetViews>
  <sheetFormatPr defaultRowHeight="15"/>
  <cols>
    <col min="1" max="11" width="10.7109375" customWidth="1"/>
  </cols>
  <sheetData>
    <row r="1" spans="1:13">
      <c r="A1" s="26" t="s">
        <v>19</v>
      </c>
      <c r="B1" s="21"/>
      <c r="C1" s="21"/>
      <c r="D1" s="21"/>
      <c r="E1" s="21"/>
      <c r="F1" s="21"/>
      <c r="G1" s="21"/>
      <c r="H1" s="21"/>
      <c r="I1" s="144"/>
      <c r="J1" s="144"/>
      <c r="K1" s="144"/>
      <c r="L1" s="14"/>
      <c r="M1" s="36"/>
    </row>
    <row r="2" spans="1:13">
      <c r="A2" s="26" t="s">
        <v>117</v>
      </c>
      <c r="B2" s="21"/>
      <c r="C2" s="21"/>
      <c r="D2" s="21"/>
      <c r="E2" s="21"/>
      <c r="F2" s="21"/>
      <c r="G2" s="21"/>
      <c r="H2" s="21"/>
      <c r="I2" s="93"/>
      <c r="J2" s="93"/>
      <c r="K2" s="93"/>
      <c r="L2" s="14"/>
      <c r="M2" s="36"/>
    </row>
    <row r="3" spans="1:13" ht="18">
      <c r="A3" s="69" t="s">
        <v>89</v>
      </c>
      <c r="B3" s="69" t="s">
        <v>91</v>
      </c>
      <c r="C3" s="69" t="s">
        <v>83</v>
      </c>
      <c r="D3" s="69" t="s">
        <v>0</v>
      </c>
      <c r="E3" s="69" t="s">
        <v>92</v>
      </c>
      <c r="F3" s="69" t="s">
        <v>93</v>
      </c>
      <c r="G3" s="70" t="s">
        <v>94</v>
      </c>
      <c r="H3" s="69" t="s">
        <v>80</v>
      </c>
      <c r="I3" s="69" t="s">
        <v>60</v>
      </c>
      <c r="J3" s="69" t="s">
        <v>61</v>
      </c>
      <c r="K3" s="71" t="s">
        <v>95</v>
      </c>
    </row>
    <row r="4" spans="1:13">
      <c r="A4" s="22">
        <v>1.0000000000000001E-5</v>
      </c>
      <c r="B4" s="22">
        <v>0</v>
      </c>
      <c r="C4" s="22">
        <v>0</v>
      </c>
      <c r="D4" s="22">
        <v>2.4999999999999999E-17</v>
      </c>
      <c r="E4" s="22">
        <f t="shared" ref="E4:E67" si="0">A4*0.00025/D4</f>
        <v>100000000</v>
      </c>
      <c r="F4" s="22">
        <f t="shared" ref="F4:F67" si="1">C4/(0.00025)</f>
        <v>0</v>
      </c>
      <c r="G4" s="22">
        <f t="shared" ref="G4:G67" si="2">B4/A4</f>
        <v>0</v>
      </c>
      <c r="H4" s="22" t="s">
        <v>107</v>
      </c>
      <c r="I4" s="22">
        <v>3.1007319907494601E-17</v>
      </c>
      <c r="J4" s="22">
        <v>1.8854980656446601E-12</v>
      </c>
      <c r="K4" s="22">
        <f t="shared" ref="K4:K67" si="3">I4/J4</f>
        <v>1.6445161346210697E-5</v>
      </c>
    </row>
    <row r="5" spans="1:13">
      <c r="A5" s="22">
        <v>1.0000000000000001E-5</v>
      </c>
      <c r="B5" s="22">
        <v>0</v>
      </c>
      <c r="C5" s="22">
        <v>0</v>
      </c>
      <c r="D5" s="22">
        <v>2.5000000000000002E-16</v>
      </c>
      <c r="E5" s="22">
        <f t="shared" si="0"/>
        <v>10000000</v>
      </c>
      <c r="F5" s="22">
        <f t="shared" si="1"/>
        <v>0</v>
      </c>
      <c r="G5" s="22">
        <f t="shared" si="2"/>
        <v>0</v>
      </c>
      <c r="H5" s="22" t="s">
        <v>107</v>
      </c>
      <c r="I5" s="22">
        <v>1.2738369468279899E-16</v>
      </c>
      <c r="J5" s="22">
        <v>1.8868737195316299E-12</v>
      </c>
      <c r="K5" s="22">
        <f t="shared" si="3"/>
        <v>6.751045041552589E-5</v>
      </c>
    </row>
    <row r="6" spans="1:13">
      <c r="A6" s="22">
        <v>1.0000000000000001E-5</v>
      </c>
      <c r="B6" s="22">
        <v>0</v>
      </c>
      <c r="C6" s="22">
        <v>0</v>
      </c>
      <c r="D6" s="22">
        <v>2.5E-15</v>
      </c>
      <c r="E6" s="22">
        <f t="shared" si="0"/>
        <v>1000000</v>
      </c>
      <c r="F6" s="22">
        <f t="shared" si="1"/>
        <v>0</v>
      </c>
      <c r="G6" s="22">
        <f t="shared" si="2"/>
        <v>0</v>
      </c>
      <c r="H6" s="22" t="s">
        <v>107</v>
      </c>
      <c r="I6" s="22">
        <v>5.5871615106436598E-16</v>
      </c>
      <c r="J6" s="22">
        <v>1.88562230489339E-12</v>
      </c>
      <c r="K6" s="22">
        <f t="shared" si="3"/>
        <v>2.9630332098556445E-4</v>
      </c>
    </row>
    <row r="7" spans="1:13">
      <c r="A7" s="22">
        <v>1.0000000000000001E-5</v>
      </c>
      <c r="B7" s="22">
        <v>0</v>
      </c>
      <c r="C7" s="22">
        <v>0</v>
      </c>
      <c r="D7" s="22">
        <v>2.5000000000000001E-14</v>
      </c>
      <c r="E7" s="22">
        <f t="shared" si="0"/>
        <v>100000</v>
      </c>
      <c r="F7" s="22">
        <f t="shared" si="1"/>
        <v>0</v>
      </c>
      <c r="G7" s="22">
        <f t="shared" si="2"/>
        <v>0</v>
      </c>
      <c r="H7" s="22" t="s">
        <v>107</v>
      </c>
      <c r="I7" s="22">
        <v>2.6325535238274702E-15</v>
      </c>
      <c r="J7" s="22">
        <v>1.88549758531514E-12</v>
      </c>
      <c r="K7" s="22">
        <f t="shared" si="3"/>
        <v>1.3962115593945288E-3</v>
      </c>
    </row>
    <row r="8" spans="1:13">
      <c r="A8" s="22">
        <v>1.0000000000000001E-5</v>
      </c>
      <c r="B8" s="22">
        <v>0</v>
      </c>
      <c r="C8" s="22">
        <v>0</v>
      </c>
      <c r="D8" s="22">
        <v>2.4999999999999999E-13</v>
      </c>
      <c r="E8" s="22">
        <f t="shared" si="0"/>
        <v>10000</v>
      </c>
      <c r="F8" s="22">
        <f t="shared" si="1"/>
        <v>0</v>
      </c>
      <c r="G8" s="22">
        <f t="shared" si="2"/>
        <v>0</v>
      </c>
      <c r="H8" s="22" t="s">
        <v>107</v>
      </c>
      <c r="I8" s="22">
        <v>1.191697296719E-14</v>
      </c>
      <c r="J8" s="22">
        <v>1.8854900102954202E-12</v>
      </c>
      <c r="K8" s="22">
        <f t="shared" si="3"/>
        <v>6.3203585816521187E-3</v>
      </c>
    </row>
    <row r="9" spans="1:13">
      <c r="A9" s="22">
        <v>1.0000000000000001E-5</v>
      </c>
      <c r="B9" s="22">
        <v>0</v>
      </c>
      <c r="C9" s="22">
        <v>0</v>
      </c>
      <c r="D9" s="22">
        <v>2.4999999999999998E-12</v>
      </c>
      <c r="E9" s="22">
        <f t="shared" si="0"/>
        <v>1000.0000000000001</v>
      </c>
      <c r="F9" s="22">
        <f t="shared" si="1"/>
        <v>0</v>
      </c>
      <c r="G9" s="22">
        <f t="shared" si="2"/>
        <v>0</v>
      </c>
      <c r="H9" s="22" t="s">
        <v>107</v>
      </c>
      <c r="I9" s="22">
        <v>5.5278776913994097E-14</v>
      </c>
      <c r="J9" s="22">
        <v>1.88546259642633E-12</v>
      </c>
      <c r="K9" s="22">
        <f t="shared" si="3"/>
        <v>2.9318416084608862E-2</v>
      </c>
    </row>
    <row r="10" spans="1:13">
      <c r="A10" s="22">
        <v>1.0000000000000001E-5</v>
      </c>
      <c r="B10" s="22">
        <v>0</v>
      </c>
      <c r="C10" s="22">
        <v>0</v>
      </c>
      <c r="D10" s="22">
        <v>2.5000000000000001E-11</v>
      </c>
      <c r="E10" s="22">
        <f t="shared" si="0"/>
        <v>100</v>
      </c>
      <c r="F10" s="22">
        <f t="shared" si="1"/>
        <v>0</v>
      </c>
      <c r="G10" s="22">
        <f t="shared" si="2"/>
        <v>0</v>
      </c>
      <c r="H10" s="22" t="s">
        <v>107</v>
      </c>
      <c r="I10" s="22">
        <v>2.7592135555904698E-13</v>
      </c>
      <c r="J10" s="22">
        <v>1.9645834419741198E-12</v>
      </c>
      <c r="K10" s="22">
        <f t="shared" si="3"/>
        <v>0.14044776600671452</v>
      </c>
    </row>
    <row r="11" spans="1:13">
      <c r="A11" s="22">
        <v>1.0000000000000001E-5</v>
      </c>
      <c r="B11" s="22">
        <v>0</v>
      </c>
      <c r="C11" s="22">
        <v>0</v>
      </c>
      <c r="D11" s="22">
        <v>2.5000000000000002E-10</v>
      </c>
      <c r="E11" s="22">
        <f t="shared" si="0"/>
        <v>10</v>
      </c>
      <c r="F11" s="22">
        <f t="shared" si="1"/>
        <v>0</v>
      </c>
      <c r="G11" s="22">
        <f t="shared" si="2"/>
        <v>0</v>
      </c>
      <c r="H11" s="22" t="s">
        <v>107</v>
      </c>
      <c r="I11" s="22">
        <v>1.518168943726E-12</v>
      </c>
      <c r="J11" s="22">
        <v>3.2051897271657E-12</v>
      </c>
      <c r="K11" s="22">
        <f t="shared" si="3"/>
        <v>0.47365961860500955</v>
      </c>
    </row>
    <row r="12" spans="1:13">
      <c r="A12" s="22">
        <v>1.0000000000000001E-5</v>
      </c>
      <c r="B12" s="22">
        <v>0</v>
      </c>
      <c r="C12" s="22">
        <v>0</v>
      </c>
      <c r="D12" s="22">
        <v>2.5000000000000001E-9</v>
      </c>
      <c r="E12" s="22">
        <f t="shared" si="0"/>
        <v>1</v>
      </c>
      <c r="F12" s="22">
        <f t="shared" si="1"/>
        <v>0</v>
      </c>
      <c r="G12" s="22">
        <f t="shared" si="2"/>
        <v>0</v>
      </c>
      <c r="H12" s="22" t="s">
        <v>107</v>
      </c>
      <c r="I12" s="22">
        <v>9.9063907673110196E-12</v>
      </c>
      <c r="J12" s="22">
        <v>1.1638191658236899E-11</v>
      </c>
      <c r="K12" s="22">
        <f t="shared" si="3"/>
        <v>0.8511967372783209</v>
      </c>
    </row>
    <row r="13" spans="1:13">
      <c r="A13" s="22">
        <v>1.0000000000000001E-5</v>
      </c>
      <c r="B13" s="22">
        <v>0</v>
      </c>
      <c r="C13" s="22">
        <v>0</v>
      </c>
      <c r="D13" s="22">
        <v>2.4999999999999999E-8</v>
      </c>
      <c r="E13" s="22">
        <f t="shared" si="0"/>
        <v>0.1</v>
      </c>
      <c r="F13" s="22">
        <f t="shared" si="1"/>
        <v>0</v>
      </c>
      <c r="G13" s="22">
        <f t="shared" si="2"/>
        <v>0</v>
      </c>
      <c r="H13" s="22" t="s">
        <v>107</v>
      </c>
      <c r="I13" s="22">
        <v>7.92179655760513E-11</v>
      </c>
      <c r="J13" s="22">
        <v>8.0815015916997599E-11</v>
      </c>
      <c r="K13" s="22">
        <f t="shared" si="3"/>
        <v>0.9802381980276218</v>
      </c>
    </row>
    <row r="14" spans="1:13">
      <c r="A14" s="22">
        <v>1.0000000000000001E-5</v>
      </c>
      <c r="B14" s="22">
        <v>0</v>
      </c>
      <c r="C14" s="22">
        <v>1E-8</v>
      </c>
      <c r="D14" s="22">
        <v>2.4999999999999999E-17</v>
      </c>
      <c r="E14" s="22">
        <f t="shared" si="0"/>
        <v>100000000</v>
      </c>
      <c r="F14" s="22">
        <f t="shared" si="1"/>
        <v>4.0000000000000003E-5</v>
      </c>
      <c r="G14" s="22">
        <f t="shared" si="2"/>
        <v>0</v>
      </c>
      <c r="H14" s="22" t="s">
        <v>107</v>
      </c>
      <c r="I14" s="22">
        <v>3.4209300000000002E-17</v>
      </c>
      <c r="J14" s="22">
        <v>1.8855299999999999E-12</v>
      </c>
      <c r="K14" s="22">
        <f t="shared" si="3"/>
        <v>1.8143068527151519E-5</v>
      </c>
    </row>
    <row r="15" spans="1:13">
      <c r="A15" s="22">
        <v>1.0000000000000001E-5</v>
      </c>
      <c r="B15" s="22">
        <v>0</v>
      </c>
      <c r="C15" s="22">
        <v>1E-8</v>
      </c>
      <c r="D15" s="22">
        <v>2.5000000000000002E-16</v>
      </c>
      <c r="E15" s="22">
        <f t="shared" si="0"/>
        <v>10000000</v>
      </c>
      <c r="F15" s="22">
        <f t="shared" si="1"/>
        <v>4.0000000000000003E-5</v>
      </c>
      <c r="G15" s="22">
        <f t="shared" si="2"/>
        <v>0</v>
      </c>
      <c r="H15" s="22" t="s">
        <v>107</v>
      </c>
      <c r="I15" s="22">
        <v>1.32455E-16</v>
      </c>
      <c r="J15" s="22">
        <v>1.8856100000000001E-12</v>
      </c>
      <c r="K15" s="22">
        <f t="shared" si="3"/>
        <v>7.0245172649699566E-5</v>
      </c>
    </row>
    <row r="16" spans="1:13">
      <c r="A16" s="22">
        <v>1.0000000000000001E-5</v>
      </c>
      <c r="B16" s="22">
        <v>0</v>
      </c>
      <c r="C16" s="22">
        <v>1E-8</v>
      </c>
      <c r="D16" s="22">
        <v>2.5E-15</v>
      </c>
      <c r="E16" s="22">
        <f t="shared" si="0"/>
        <v>1000000</v>
      </c>
      <c r="F16" s="22">
        <f t="shared" si="1"/>
        <v>4.0000000000000003E-5</v>
      </c>
      <c r="G16" s="22">
        <f t="shared" si="2"/>
        <v>0</v>
      </c>
      <c r="H16" s="22" t="s">
        <v>107</v>
      </c>
      <c r="I16" s="22">
        <v>5.8142599999999999E-16</v>
      </c>
      <c r="J16" s="22">
        <v>1.8855299999999999E-12</v>
      </c>
      <c r="K16" s="22">
        <f t="shared" si="3"/>
        <v>3.0836210508451207E-4</v>
      </c>
    </row>
    <row r="17" spans="1:11">
      <c r="A17" s="22">
        <v>1.0000000000000001E-5</v>
      </c>
      <c r="B17" s="22">
        <v>0</v>
      </c>
      <c r="C17" s="22">
        <v>1E-8</v>
      </c>
      <c r="D17" s="22">
        <v>2.5000000000000001E-14</v>
      </c>
      <c r="E17" s="22">
        <f t="shared" si="0"/>
        <v>100000</v>
      </c>
      <c r="F17" s="22">
        <f t="shared" si="1"/>
        <v>4.0000000000000003E-5</v>
      </c>
      <c r="G17" s="22">
        <f t="shared" si="2"/>
        <v>0</v>
      </c>
      <c r="H17" s="22" t="s">
        <v>107</v>
      </c>
      <c r="I17" s="22">
        <v>2.8827700000000001E-15</v>
      </c>
      <c r="J17" s="22">
        <v>1.8855299999999999E-12</v>
      </c>
      <c r="K17" s="22">
        <f t="shared" si="3"/>
        <v>1.5288910810223122E-3</v>
      </c>
    </row>
    <row r="18" spans="1:11">
      <c r="A18" s="22">
        <v>1.0000000000000001E-5</v>
      </c>
      <c r="B18" s="22">
        <v>0</v>
      </c>
      <c r="C18" s="22">
        <v>1E-8</v>
      </c>
      <c r="D18" s="22">
        <v>2.4999999999999999E-13</v>
      </c>
      <c r="E18" s="22">
        <f t="shared" si="0"/>
        <v>10000</v>
      </c>
      <c r="F18" s="22">
        <f t="shared" si="1"/>
        <v>4.0000000000000003E-5</v>
      </c>
      <c r="G18" s="22">
        <f t="shared" si="2"/>
        <v>0</v>
      </c>
      <c r="H18" s="22" t="s">
        <v>107</v>
      </c>
      <c r="I18" s="22">
        <v>1.23966E-14</v>
      </c>
      <c r="J18" s="22">
        <v>1.8855400000000001E-12</v>
      </c>
      <c r="K18" s="22">
        <f t="shared" si="3"/>
        <v>6.5745621943846325E-3</v>
      </c>
    </row>
    <row r="19" spans="1:11">
      <c r="A19" s="22">
        <v>1.0000000000000001E-5</v>
      </c>
      <c r="B19" s="22">
        <v>0</v>
      </c>
      <c r="C19" s="22">
        <v>1E-8</v>
      </c>
      <c r="D19" s="22">
        <v>2.4999999999999998E-12</v>
      </c>
      <c r="E19" s="22">
        <f t="shared" si="0"/>
        <v>1000.0000000000001</v>
      </c>
      <c r="F19" s="22">
        <f t="shared" si="1"/>
        <v>4.0000000000000003E-5</v>
      </c>
      <c r="G19" s="22">
        <f t="shared" si="2"/>
        <v>0</v>
      </c>
      <c r="H19" s="22" t="s">
        <v>107</v>
      </c>
      <c r="I19" s="22">
        <v>5.5336800000000003E-14</v>
      </c>
      <c r="J19" s="22">
        <v>1.8855500000000002E-12</v>
      </c>
      <c r="K19" s="22">
        <f t="shared" si="3"/>
        <v>2.934782954575588E-2</v>
      </c>
    </row>
    <row r="20" spans="1:11">
      <c r="A20" s="22">
        <v>1.0000000000000001E-5</v>
      </c>
      <c r="B20" s="22">
        <v>0</v>
      </c>
      <c r="C20" s="22">
        <v>1E-8</v>
      </c>
      <c r="D20" s="22">
        <v>2.5000000000000001E-11</v>
      </c>
      <c r="E20" s="22">
        <f t="shared" si="0"/>
        <v>100</v>
      </c>
      <c r="F20" s="22">
        <f t="shared" si="1"/>
        <v>4.0000000000000003E-5</v>
      </c>
      <c r="G20" s="22">
        <f t="shared" si="2"/>
        <v>0</v>
      </c>
      <c r="H20" s="22" t="s">
        <v>107</v>
      </c>
      <c r="I20" s="22">
        <v>2.7597100000000001E-13</v>
      </c>
      <c r="J20" s="22">
        <v>1.9647299999999998E-12</v>
      </c>
      <c r="K20" s="22">
        <f t="shared" si="3"/>
        <v>0.14046255719615419</v>
      </c>
    </row>
    <row r="21" spans="1:11">
      <c r="A21" s="22">
        <v>1.0000000000000001E-5</v>
      </c>
      <c r="B21" s="22">
        <v>0</v>
      </c>
      <c r="C21" s="22">
        <v>1E-8</v>
      </c>
      <c r="D21" s="22">
        <v>2.5000000000000002E-10</v>
      </c>
      <c r="E21" s="22">
        <f t="shared" si="0"/>
        <v>10</v>
      </c>
      <c r="F21" s="22">
        <f t="shared" si="1"/>
        <v>4.0000000000000003E-5</v>
      </c>
      <c r="G21" s="22">
        <f t="shared" si="2"/>
        <v>0</v>
      </c>
      <c r="H21" s="22" t="s">
        <v>107</v>
      </c>
      <c r="I21" s="22">
        <v>1.51829E-12</v>
      </c>
      <c r="J21" s="22">
        <v>3.2054199999999999E-12</v>
      </c>
      <c r="K21" s="22">
        <f t="shared" si="3"/>
        <v>0.47366335768791612</v>
      </c>
    </row>
    <row r="22" spans="1:11">
      <c r="A22" s="22">
        <v>1.0000000000000001E-5</v>
      </c>
      <c r="B22" s="22">
        <v>0</v>
      </c>
      <c r="C22" s="22">
        <v>1E-8</v>
      </c>
      <c r="D22" s="22">
        <v>2.5000000000000001E-9</v>
      </c>
      <c r="E22" s="22">
        <f t="shared" si="0"/>
        <v>1</v>
      </c>
      <c r="F22" s="22">
        <f t="shared" si="1"/>
        <v>4.0000000000000003E-5</v>
      </c>
      <c r="G22" s="22">
        <f t="shared" si="2"/>
        <v>0</v>
      </c>
      <c r="H22" s="22" t="s">
        <v>107</v>
      </c>
      <c r="I22" s="22">
        <v>9.9072200000000007E-12</v>
      </c>
      <c r="J22" s="22">
        <v>1.16391E-11</v>
      </c>
      <c r="K22" s="22">
        <f t="shared" si="3"/>
        <v>0.85120155338471193</v>
      </c>
    </row>
    <row r="23" spans="1:11">
      <c r="A23" s="22">
        <v>1.0000000000000001E-5</v>
      </c>
      <c r="B23" s="22">
        <v>0</v>
      </c>
      <c r="C23" s="22">
        <v>1E-8</v>
      </c>
      <c r="D23" s="22">
        <v>2.4999999999999999E-8</v>
      </c>
      <c r="E23" s="22">
        <f t="shared" si="0"/>
        <v>0.1</v>
      </c>
      <c r="F23" s="22">
        <f t="shared" si="1"/>
        <v>4.0000000000000003E-5</v>
      </c>
      <c r="G23" s="22">
        <f t="shared" si="2"/>
        <v>0</v>
      </c>
      <c r="H23" s="22" t="s">
        <v>107</v>
      </c>
      <c r="I23" s="22">
        <v>7.9223799999999995E-11</v>
      </c>
      <c r="J23" s="22">
        <v>8.0820799999999995E-11</v>
      </c>
      <c r="K23" s="22">
        <f t="shared" si="3"/>
        <v>0.98024023518698156</v>
      </c>
    </row>
    <row r="24" spans="1:11">
      <c r="A24" s="22">
        <v>1.0000000000000001E-5</v>
      </c>
      <c r="B24" s="22">
        <v>0</v>
      </c>
      <c r="C24" s="22">
        <v>9.9999999999999995E-8</v>
      </c>
      <c r="D24" s="22">
        <v>2.4999999999999999E-17</v>
      </c>
      <c r="E24" s="22">
        <f t="shared" si="0"/>
        <v>100000000</v>
      </c>
      <c r="F24" s="22">
        <f t="shared" si="1"/>
        <v>3.9999999999999996E-4</v>
      </c>
      <c r="G24" s="22">
        <f t="shared" si="2"/>
        <v>0</v>
      </c>
      <c r="H24" s="22" t="s">
        <v>107</v>
      </c>
      <c r="I24" s="22">
        <v>3.42093319538502E-17</v>
      </c>
      <c r="J24" s="22">
        <v>1.8855310925216501E-12</v>
      </c>
      <c r="K24" s="22">
        <f t="shared" si="3"/>
        <v>1.8143074961495181E-5</v>
      </c>
    </row>
    <row r="25" spans="1:11">
      <c r="A25" s="22">
        <v>1.0000000000000001E-5</v>
      </c>
      <c r="B25" s="22">
        <v>0</v>
      </c>
      <c r="C25" s="22">
        <v>9.9999999999999995E-8</v>
      </c>
      <c r="D25" s="22">
        <v>2.5000000000000002E-16</v>
      </c>
      <c r="E25" s="22">
        <f t="shared" si="0"/>
        <v>10000000</v>
      </c>
      <c r="F25" s="22">
        <f t="shared" si="1"/>
        <v>3.9999999999999996E-4</v>
      </c>
      <c r="G25" s="22">
        <f t="shared" si="2"/>
        <v>0</v>
      </c>
      <c r="H25" s="22" t="s">
        <v>107</v>
      </c>
      <c r="I25" s="22">
        <v>1.32455311370925E-16</v>
      </c>
      <c r="J25" s="22">
        <v>1.8856013236596099E-12</v>
      </c>
      <c r="K25" s="22">
        <f t="shared" si="3"/>
        <v>7.0245661004232472E-5</v>
      </c>
    </row>
    <row r="26" spans="1:11">
      <c r="A26" s="22">
        <v>1.0000000000000001E-5</v>
      </c>
      <c r="B26" s="22">
        <v>0</v>
      </c>
      <c r="C26" s="22">
        <v>9.9999999999999995E-8</v>
      </c>
      <c r="D26" s="22">
        <v>2.5E-15</v>
      </c>
      <c r="E26" s="22">
        <f t="shared" si="0"/>
        <v>1000000</v>
      </c>
      <c r="F26" s="22">
        <f t="shared" si="1"/>
        <v>3.9999999999999996E-4</v>
      </c>
      <c r="G26" s="22">
        <f t="shared" si="2"/>
        <v>0</v>
      </c>
      <c r="H26" s="22" t="s">
        <v>107</v>
      </c>
      <c r="I26" s="22">
        <v>5.8142557238701705E-16</v>
      </c>
      <c r="J26" s="22">
        <v>1.8855330025523099E-12</v>
      </c>
      <c r="K26" s="22">
        <f t="shared" si="3"/>
        <v>3.0836138725759941E-4</v>
      </c>
    </row>
    <row r="27" spans="1:11">
      <c r="A27" s="22">
        <v>1.0000000000000001E-5</v>
      </c>
      <c r="B27" s="22">
        <v>0</v>
      </c>
      <c r="C27" s="22">
        <v>9.9999999999999995E-8</v>
      </c>
      <c r="D27" s="22">
        <v>2.5000000000000001E-14</v>
      </c>
      <c r="E27" s="22">
        <f t="shared" si="0"/>
        <v>100000</v>
      </c>
      <c r="F27" s="22">
        <f t="shared" si="1"/>
        <v>3.9999999999999996E-4</v>
      </c>
      <c r="G27" s="22">
        <f t="shared" si="2"/>
        <v>0</v>
      </c>
      <c r="H27" s="22" t="s">
        <v>107</v>
      </c>
      <c r="I27" s="22">
        <v>2.8827705248207499E-15</v>
      </c>
      <c r="J27" s="22">
        <v>1.8855317847098E-12</v>
      </c>
      <c r="K27" s="22">
        <f t="shared" si="3"/>
        <v>1.5288899122241175E-3</v>
      </c>
    </row>
    <row r="28" spans="1:11">
      <c r="A28" s="22">
        <v>1.0000000000000001E-5</v>
      </c>
      <c r="B28" s="22">
        <v>0</v>
      </c>
      <c r="C28" s="22">
        <v>9.9999999999999995E-8</v>
      </c>
      <c r="D28" s="22">
        <v>2.4999999999999999E-13</v>
      </c>
      <c r="E28" s="22">
        <f t="shared" si="0"/>
        <v>10000</v>
      </c>
      <c r="F28" s="22">
        <f t="shared" si="1"/>
        <v>3.9999999999999996E-4</v>
      </c>
      <c r="G28" s="22">
        <f t="shared" si="2"/>
        <v>0</v>
      </c>
      <c r="H28" s="22" t="s">
        <v>107</v>
      </c>
      <c r="I28" s="22">
        <v>1.2396558529832899E-14</v>
      </c>
      <c r="J28" s="22">
        <v>1.88553517882069E-12</v>
      </c>
      <c r="K28" s="22">
        <f t="shared" si="3"/>
        <v>6.5745570112281547E-3</v>
      </c>
    </row>
    <row r="29" spans="1:11">
      <c r="A29" s="22">
        <v>1.0000000000000001E-5</v>
      </c>
      <c r="B29" s="22">
        <v>0</v>
      </c>
      <c r="C29" s="22">
        <v>9.9999999999999995E-8</v>
      </c>
      <c r="D29" s="22">
        <v>2.4999999999999998E-12</v>
      </c>
      <c r="E29" s="22">
        <f t="shared" si="0"/>
        <v>1000.0000000000001</v>
      </c>
      <c r="F29" s="22">
        <f t="shared" si="1"/>
        <v>3.9999999999999996E-4</v>
      </c>
      <c r="G29" s="22">
        <f t="shared" si="2"/>
        <v>0</v>
      </c>
      <c r="H29" s="22" t="s">
        <v>107</v>
      </c>
      <c r="I29" s="22">
        <v>5.5336797871864203E-14</v>
      </c>
      <c r="J29" s="22">
        <v>1.8855517573544099E-12</v>
      </c>
      <c r="K29" s="22">
        <f t="shared" si="3"/>
        <v>2.9347801064610633E-2</v>
      </c>
    </row>
    <row r="30" spans="1:11">
      <c r="A30" s="22">
        <v>1.0000000000000001E-5</v>
      </c>
      <c r="B30" s="22">
        <v>0</v>
      </c>
      <c r="C30" s="22">
        <v>9.9999999999999995E-8</v>
      </c>
      <c r="D30" s="22">
        <v>2.5000000000000001E-11</v>
      </c>
      <c r="E30" s="22">
        <f t="shared" si="0"/>
        <v>100</v>
      </c>
      <c r="F30" s="22">
        <f t="shared" si="1"/>
        <v>3.9999999999999996E-4</v>
      </c>
      <c r="G30" s="22">
        <f t="shared" si="2"/>
        <v>0</v>
      </c>
      <c r="H30" s="22" t="s">
        <v>107</v>
      </c>
      <c r="I30" s="22">
        <v>2.7597101610044898E-13</v>
      </c>
      <c r="J30" s="22">
        <v>1.9647266790858101E-12</v>
      </c>
      <c r="K30" s="22">
        <f t="shared" si="3"/>
        <v>0.14046280281024059</v>
      </c>
    </row>
    <row r="31" spans="1:11">
      <c r="A31" s="22">
        <v>1.0000000000000001E-5</v>
      </c>
      <c r="B31" s="22">
        <v>0</v>
      </c>
      <c r="C31" s="22">
        <v>9.9999999999999995E-8</v>
      </c>
      <c r="D31" s="22">
        <v>2.5000000000000002E-10</v>
      </c>
      <c r="E31" s="22">
        <f t="shared" si="0"/>
        <v>10</v>
      </c>
      <c r="F31" s="22">
        <f t="shared" si="1"/>
        <v>3.9999999999999996E-4</v>
      </c>
      <c r="G31" s="22">
        <f t="shared" si="2"/>
        <v>0</v>
      </c>
      <c r="H31" s="22" t="s">
        <v>107</v>
      </c>
      <c r="I31" s="22">
        <v>1.5182918111371301E-12</v>
      </c>
      <c r="J31" s="22">
        <v>3.2054220496152902E-12</v>
      </c>
      <c r="K31" s="22">
        <f t="shared" si="3"/>
        <v>0.47366361984043664</v>
      </c>
    </row>
    <row r="32" spans="1:11">
      <c r="A32" s="22">
        <v>1.0000000000000001E-5</v>
      </c>
      <c r="B32" s="22">
        <v>0</v>
      </c>
      <c r="C32" s="22">
        <v>9.9999999999999995E-8</v>
      </c>
      <c r="D32" s="22">
        <v>2.5000000000000001E-9</v>
      </c>
      <c r="E32" s="22">
        <f t="shared" si="0"/>
        <v>1</v>
      </c>
      <c r="F32" s="22">
        <f t="shared" si="1"/>
        <v>3.9999999999999996E-4</v>
      </c>
      <c r="G32" s="22">
        <f t="shared" si="2"/>
        <v>0</v>
      </c>
      <c r="H32" s="22" t="s">
        <v>107</v>
      </c>
      <c r="I32" s="22">
        <v>9.9072217438304298E-12</v>
      </c>
      <c r="J32" s="22">
        <v>1.1639131108292599E-11</v>
      </c>
      <c r="K32" s="22">
        <f t="shared" si="3"/>
        <v>0.85119942817482086</v>
      </c>
    </row>
    <row r="33" spans="1:11">
      <c r="A33" s="22">
        <v>1.0000000000000001E-5</v>
      </c>
      <c r="B33" s="22">
        <v>0</v>
      </c>
      <c r="C33" s="22">
        <v>9.9999999999999995E-8</v>
      </c>
      <c r="D33" s="22">
        <v>2.4999999999999999E-8</v>
      </c>
      <c r="E33" s="22">
        <f t="shared" si="0"/>
        <v>0.1</v>
      </c>
      <c r="F33" s="22">
        <f t="shared" si="1"/>
        <v>3.9999999999999996E-4</v>
      </c>
      <c r="G33" s="22">
        <f t="shared" si="2"/>
        <v>0</v>
      </c>
      <c r="H33" s="22" t="s">
        <v>107</v>
      </c>
      <c r="I33" s="22">
        <v>7.9223792322389395E-11</v>
      </c>
      <c r="J33" s="22">
        <v>8.0820843560048696E-11</v>
      </c>
      <c r="K33" s="22">
        <f t="shared" si="3"/>
        <v>0.98023961187100561</v>
      </c>
    </row>
    <row r="34" spans="1:11">
      <c r="A34" s="22">
        <v>1.0000000000000001E-5</v>
      </c>
      <c r="B34" s="22">
        <v>0</v>
      </c>
      <c r="C34" s="22">
        <v>9.9999999999999995E-7</v>
      </c>
      <c r="D34" s="22">
        <v>2.4999999999999999E-17</v>
      </c>
      <c r="E34" s="22">
        <f t="shared" si="0"/>
        <v>100000000</v>
      </c>
      <c r="F34" s="22">
        <f t="shared" si="1"/>
        <v>4.0000000000000001E-3</v>
      </c>
      <c r="G34" s="22">
        <f t="shared" si="2"/>
        <v>0</v>
      </c>
      <c r="H34" s="22" t="s">
        <v>107</v>
      </c>
      <c r="I34" s="22">
        <v>9.5753212349411905E-17</v>
      </c>
      <c r="J34" s="22">
        <v>1.9005478877158101E-12</v>
      </c>
      <c r="K34" s="22">
        <f t="shared" si="3"/>
        <v>5.0381899329300101E-5</v>
      </c>
    </row>
    <row r="35" spans="1:11">
      <c r="A35" s="22">
        <v>1.0000000000000001E-5</v>
      </c>
      <c r="B35" s="22">
        <v>0</v>
      </c>
      <c r="C35" s="22">
        <v>9.9999999999999995E-7</v>
      </c>
      <c r="D35" s="22">
        <v>2.5000000000000002E-16</v>
      </c>
      <c r="E35" s="22">
        <f t="shared" si="0"/>
        <v>10000000</v>
      </c>
      <c r="F35" s="22">
        <f t="shared" si="1"/>
        <v>4.0000000000000001E-3</v>
      </c>
      <c r="G35" s="22">
        <f t="shared" si="2"/>
        <v>0</v>
      </c>
      <c r="H35" s="22" t="s">
        <v>107</v>
      </c>
      <c r="I35" s="22">
        <v>2.19584533527053E-16</v>
      </c>
      <c r="J35" s="22">
        <v>1.90054789357887E-12</v>
      </c>
      <c r="K35" s="22">
        <f t="shared" si="3"/>
        <v>1.1553749014635951E-4</v>
      </c>
    </row>
    <row r="36" spans="1:11">
      <c r="A36" s="22">
        <v>1.0000000000000001E-5</v>
      </c>
      <c r="B36" s="22">
        <v>0</v>
      </c>
      <c r="C36" s="22">
        <v>9.9999999999999995E-7</v>
      </c>
      <c r="D36" s="22">
        <v>2.5E-15</v>
      </c>
      <c r="E36" s="22">
        <f t="shared" si="0"/>
        <v>1000000</v>
      </c>
      <c r="F36" s="22">
        <f t="shared" si="1"/>
        <v>4.0000000000000001E-3</v>
      </c>
      <c r="G36" s="22">
        <f t="shared" si="2"/>
        <v>0</v>
      </c>
      <c r="H36" s="22" t="s">
        <v>107</v>
      </c>
      <c r="I36" s="22">
        <v>7.2330409265331895E-16</v>
      </c>
      <c r="J36" s="22">
        <v>1.9005479654674798E-12</v>
      </c>
      <c r="K36" s="22">
        <f t="shared" si="3"/>
        <v>3.8057660516629325E-4</v>
      </c>
    </row>
    <row r="37" spans="1:11">
      <c r="A37" s="22">
        <v>1.0000000000000001E-5</v>
      </c>
      <c r="B37" s="22">
        <v>0</v>
      </c>
      <c r="C37" s="22">
        <v>9.9999999999999995E-7</v>
      </c>
      <c r="D37" s="22">
        <v>2.5000000000000001E-14</v>
      </c>
      <c r="E37" s="22">
        <f t="shared" si="0"/>
        <v>100000</v>
      </c>
      <c r="F37" s="22">
        <f t="shared" si="1"/>
        <v>4.0000000000000001E-3</v>
      </c>
      <c r="G37" s="22">
        <f t="shared" si="2"/>
        <v>0</v>
      </c>
      <c r="H37" s="22" t="s">
        <v>107</v>
      </c>
      <c r="I37" s="22">
        <v>3.1093750050946599E-15</v>
      </c>
      <c r="J37" s="22">
        <v>1.9005486506781799E-12</v>
      </c>
      <c r="K37" s="22">
        <f t="shared" si="3"/>
        <v>1.6360407317040425E-3</v>
      </c>
    </row>
    <row r="38" spans="1:11">
      <c r="A38" s="22">
        <v>1.0000000000000001E-5</v>
      </c>
      <c r="B38" s="22">
        <v>0</v>
      </c>
      <c r="C38" s="22">
        <v>9.9999999999999995E-7</v>
      </c>
      <c r="D38" s="22">
        <v>2.4999999999999999E-13</v>
      </c>
      <c r="E38" s="22">
        <f t="shared" si="0"/>
        <v>10000</v>
      </c>
      <c r="F38" s="22">
        <f t="shared" si="1"/>
        <v>4.0000000000000001E-3</v>
      </c>
      <c r="G38" s="22">
        <f t="shared" si="2"/>
        <v>0</v>
      </c>
      <c r="H38" s="22" t="s">
        <v>107</v>
      </c>
      <c r="I38" s="22">
        <v>1.2874619295107101E-14</v>
      </c>
      <c r="J38" s="22">
        <v>1.9005539663876999E-12</v>
      </c>
      <c r="K38" s="22">
        <f t="shared" si="3"/>
        <v>6.7741403416064676E-3</v>
      </c>
    </row>
    <row r="39" spans="1:11">
      <c r="A39" s="22">
        <v>1.0000000000000001E-5</v>
      </c>
      <c r="B39" s="22">
        <v>0</v>
      </c>
      <c r="C39" s="22">
        <v>9.9999999999999995E-7</v>
      </c>
      <c r="D39" s="22">
        <v>2.4999999999999998E-12</v>
      </c>
      <c r="E39" s="22">
        <f t="shared" si="0"/>
        <v>1000.0000000000001</v>
      </c>
      <c r="F39" s="22">
        <f t="shared" si="1"/>
        <v>4.0000000000000001E-3</v>
      </c>
      <c r="G39" s="22">
        <f t="shared" si="2"/>
        <v>0</v>
      </c>
      <c r="H39" s="22" t="s">
        <v>107</v>
      </c>
      <c r="I39" s="22">
        <v>5.7099681790667704E-14</v>
      </c>
      <c r="J39" s="22">
        <v>1.9005723677855399E-12</v>
      </c>
      <c r="K39" s="22">
        <f t="shared" si="3"/>
        <v>3.004341363607093E-2</v>
      </c>
    </row>
    <row r="40" spans="1:11">
      <c r="A40" s="22">
        <v>1.0000000000000001E-5</v>
      </c>
      <c r="B40" s="22">
        <v>0</v>
      </c>
      <c r="C40" s="22">
        <v>9.9999999999999995E-7</v>
      </c>
      <c r="D40" s="22">
        <v>2.5000000000000001E-11</v>
      </c>
      <c r="E40" s="22">
        <f t="shared" si="0"/>
        <v>100</v>
      </c>
      <c r="F40" s="22">
        <f t="shared" si="1"/>
        <v>4.0000000000000001E-3</v>
      </c>
      <c r="G40" s="22">
        <f t="shared" si="2"/>
        <v>0</v>
      </c>
      <c r="H40" s="22" t="s">
        <v>107</v>
      </c>
      <c r="I40" s="22">
        <v>2.7986780610685499E-13</v>
      </c>
      <c r="J40" s="22">
        <v>1.9800867430372399E-12</v>
      </c>
      <c r="K40" s="22">
        <f t="shared" si="3"/>
        <v>0.14134118471879059</v>
      </c>
    </row>
    <row r="41" spans="1:11">
      <c r="A41" s="22">
        <v>1.0000000000000001E-5</v>
      </c>
      <c r="B41" s="22">
        <v>0</v>
      </c>
      <c r="C41" s="22">
        <v>9.9999999999999995E-7</v>
      </c>
      <c r="D41" s="22">
        <v>2.5000000000000002E-10</v>
      </c>
      <c r="E41" s="22">
        <f t="shared" si="0"/>
        <v>10</v>
      </c>
      <c r="F41" s="22">
        <f t="shared" si="1"/>
        <v>4.0000000000000001E-3</v>
      </c>
      <c r="G41" s="22">
        <f t="shared" si="2"/>
        <v>0</v>
      </c>
      <c r="H41" s="22" t="s">
        <v>107</v>
      </c>
      <c r="I41" s="22">
        <v>1.5296170320266501E-12</v>
      </c>
      <c r="J41" s="22">
        <v>3.2286893544074898E-12</v>
      </c>
      <c r="K41" s="22">
        <f t="shared" si="3"/>
        <v>0.47375788257193807</v>
      </c>
    </row>
    <row r="42" spans="1:11">
      <c r="A42" s="22">
        <v>1.0000000000000001E-5</v>
      </c>
      <c r="B42" s="22">
        <v>0</v>
      </c>
      <c r="C42" s="22">
        <v>9.9999999999999995E-7</v>
      </c>
      <c r="D42" s="22">
        <v>2.5000000000000001E-9</v>
      </c>
      <c r="E42" s="22">
        <f t="shared" si="0"/>
        <v>1</v>
      </c>
      <c r="F42" s="22">
        <f t="shared" si="1"/>
        <v>4.0000000000000001E-3</v>
      </c>
      <c r="G42" s="22">
        <f t="shared" si="2"/>
        <v>0</v>
      </c>
      <c r="H42" s="22" t="s">
        <v>107</v>
      </c>
      <c r="I42" s="22">
        <v>9.9565550962812405E-12</v>
      </c>
      <c r="J42" s="22">
        <v>1.17014577049107E-11</v>
      </c>
      <c r="K42" s="22">
        <f t="shared" si="3"/>
        <v>0.85088160358882603</v>
      </c>
    </row>
    <row r="43" spans="1:11">
      <c r="A43" s="22">
        <v>1.0000000000000001E-5</v>
      </c>
      <c r="B43" s="22">
        <v>0</v>
      </c>
      <c r="C43" s="22">
        <v>9.9999999999999995E-7</v>
      </c>
      <c r="D43" s="22">
        <v>2.4999999999999999E-8</v>
      </c>
      <c r="E43" s="22">
        <f t="shared" si="0"/>
        <v>0.1</v>
      </c>
      <c r="F43" s="22">
        <f t="shared" si="1"/>
        <v>4.0000000000000001E-3</v>
      </c>
      <c r="G43" s="22">
        <f t="shared" si="2"/>
        <v>0</v>
      </c>
      <c r="H43" s="22" t="s">
        <v>107</v>
      </c>
      <c r="I43" s="22">
        <v>7.9540969414023996E-11</v>
      </c>
      <c r="J43" s="22">
        <v>8.1149541241959298E-11</v>
      </c>
      <c r="K43" s="22">
        <f t="shared" si="3"/>
        <v>0.98017768426885976</v>
      </c>
    </row>
    <row r="44" spans="1:11">
      <c r="A44" s="22">
        <v>1.0000000000000001E-5</v>
      </c>
      <c r="B44" s="22">
        <v>0</v>
      </c>
      <c r="C44" s="22">
        <v>1.0000000000000001E-5</v>
      </c>
      <c r="D44" s="22">
        <v>2.4999999999999999E-13</v>
      </c>
      <c r="E44" s="22">
        <f t="shared" si="0"/>
        <v>10000</v>
      </c>
      <c r="F44" s="22">
        <f t="shared" si="1"/>
        <v>0.04</v>
      </c>
      <c r="G44" s="22">
        <f t="shared" si="2"/>
        <v>0</v>
      </c>
      <c r="H44" s="22" t="s">
        <v>107</v>
      </c>
      <c r="I44" s="22">
        <v>2.16968E-14</v>
      </c>
      <c r="J44" s="22">
        <v>2.0394199999999998E-12</v>
      </c>
      <c r="K44" s="22">
        <f t="shared" si="3"/>
        <v>1.0638711006070355E-2</v>
      </c>
    </row>
    <row r="45" spans="1:11">
      <c r="A45" s="22">
        <v>1.0000000000000001E-5</v>
      </c>
      <c r="B45" s="22">
        <v>0</v>
      </c>
      <c r="C45" s="22">
        <v>1.0000000000000001E-5</v>
      </c>
      <c r="D45" s="22">
        <v>2.4999999999999998E-12</v>
      </c>
      <c r="E45" s="22">
        <f t="shared" si="0"/>
        <v>1000.0000000000001</v>
      </c>
      <c r="F45" s="22">
        <f t="shared" si="1"/>
        <v>0.04</v>
      </c>
      <c r="G45" s="22">
        <f t="shared" si="2"/>
        <v>0</v>
      </c>
      <c r="H45" s="22" t="s">
        <v>107</v>
      </c>
      <c r="I45" s="22">
        <v>7.2468999999999996E-14</v>
      </c>
      <c r="J45" s="22">
        <v>2.0394E-12</v>
      </c>
      <c r="K45" s="22">
        <f t="shared" si="3"/>
        <v>3.5534470922820437E-2</v>
      </c>
    </row>
    <row r="46" spans="1:11">
      <c r="A46" s="22">
        <v>1.0000000000000001E-5</v>
      </c>
      <c r="B46" s="22">
        <v>0</v>
      </c>
      <c r="C46" s="22">
        <v>1.0000000000000001E-5</v>
      </c>
      <c r="D46" s="22">
        <v>2.5000000000000001E-11</v>
      </c>
      <c r="E46" s="22">
        <f t="shared" si="0"/>
        <v>100</v>
      </c>
      <c r="F46" s="22">
        <f t="shared" si="1"/>
        <v>0.04</v>
      </c>
      <c r="G46" s="22">
        <f t="shared" si="2"/>
        <v>0</v>
      </c>
      <c r="H46" s="22" t="s">
        <v>107</v>
      </c>
      <c r="I46" s="22">
        <v>3.14992E-13</v>
      </c>
      <c r="J46" s="22">
        <v>2.1218000000000001E-12</v>
      </c>
      <c r="K46" s="22">
        <f t="shared" si="3"/>
        <v>0.14845508530492976</v>
      </c>
    </row>
    <row r="47" spans="1:11">
      <c r="A47" s="22">
        <v>1.0000000000000001E-5</v>
      </c>
      <c r="B47" s="22">
        <v>0</v>
      </c>
      <c r="C47" s="22">
        <v>1.0000000000000001E-5</v>
      </c>
      <c r="D47" s="22">
        <v>2.5000000000000002E-10</v>
      </c>
      <c r="E47" s="22">
        <f t="shared" si="0"/>
        <v>10</v>
      </c>
      <c r="F47" s="22">
        <f t="shared" si="1"/>
        <v>0.04</v>
      </c>
      <c r="G47" s="22">
        <f t="shared" si="2"/>
        <v>0</v>
      </c>
      <c r="H47" s="22" t="s">
        <v>107</v>
      </c>
      <c r="I47" s="22">
        <v>1.6338600000000001E-12</v>
      </c>
      <c r="J47" s="22">
        <v>3.44398E-12</v>
      </c>
      <c r="K47" s="22">
        <f t="shared" si="3"/>
        <v>0.47441042050186122</v>
      </c>
    </row>
    <row r="48" spans="1:11">
      <c r="A48" s="22">
        <v>1.0000000000000001E-5</v>
      </c>
      <c r="B48" s="22">
        <v>0</v>
      </c>
      <c r="C48" s="22">
        <v>1.0000000000000001E-5</v>
      </c>
      <c r="D48" s="22">
        <v>2.5000000000000001E-9</v>
      </c>
      <c r="E48" s="22">
        <f t="shared" si="0"/>
        <v>1</v>
      </c>
      <c r="F48" s="22">
        <f t="shared" si="1"/>
        <v>0.04</v>
      </c>
      <c r="G48" s="22">
        <f t="shared" si="2"/>
        <v>0</v>
      </c>
      <c r="H48" s="22" t="s">
        <v>107</v>
      </c>
      <c r="I48" s="22">
        <v>1.0405599999999999E-11</v>
      </c>
      <c r="J48" s="22">
        <v>1.2270600000000001E-11</v>
      </c>
      <c r="K48" s="22">
        <f t="shared" si="3"/>
        <v>0.84801069222368908</v>
      </c>
    </row>
    <row r="49" spans="1:11">
      <c r="A49" s="22">
        <v>1.0000000000000001E-5</v>
      </c>
      <c r="B49" s="22">
        <v>0</v>
      </c>
      <c r="C49" s="22">
        <v>1.0000000000000001E-5</v>
      </c>
      <c r="D49" s="22">
        <v>2.4999999999999999E-8</v>
      </c>
      <c r="E49" s="22">
        <f t="shared" si="0"/>
        <v>0.1</v>
      </c>
      <c r="F49" s="22">
        <f t="shared" si="1"/>
        <v>0.04</v>
      </c>
      <c r="G49" s="22">
        <f t="shared" si="2"/>
        <v>0</v>
      </c>
      <c r="H49" s="22" t="s">
        <v>107</v>
      </c>
      <c r="I49" s="22">
        <v>8.2413000000000003E-11</v>
      </c>
      <c r="J49" s="22">
        <v>8.4127799999999995E-11</v>
      </c>
      <c r="K49" s="22">
        <f t="shared" si="3"/>
        <v>0.97961672598118588</v>
      </c>
    </row>
    <row r="50" spans="1:11">
      <c r="A50" s="22">
        <v>1.0000000000000001E-5</v>
      </c>
      <c r="B50" s="22">
        <v>0</v>
      </c>
      <c r="C50" s="22">
        <v>1E-4</v>
      </c>
      <c r="D50" s="22">
        <v>2.4999999999999999E-17</v>
      </c>
      <c r="E50" s="22">
        <f t="shared" si="0"/>
        <v>100000000</v>
      </c>
      <c r="F50" s="22">
        <f t="shared" si="1"/>
        <v>0.4</v>
      </c>
      <c r="G50" s="22">
        <f t="shared" si="2"/>
        <v>0</v>
      </c>
      <c r="H50" s="22" t="s">
        <v>107</v>
      </c>
      <c r="I50" s="22">
        <v>4.8045862305257901E-13</v>
      </c>
      <c r="J50" s="22">
        <v>3.69689516684419E-12</v>
      </c>
      <c r="K50" s="22">
        <f t="shared" si="3"/>
        <v>0.12996273937156749</v>
      </c>
    </row>
    <row r="51" spans="1:11">
      <c r="A51" s="22">
        <v>1.0000000000000001E-5</v>
      </c>
      <c r="B51" s="22">
        <v>0</v>
      </c>
      <c r="C51" s="22">
        <v>1E-4</v>
      </c>
      <c r="D51" s="22">
        <v>2.5000000000000002E-16</v>
      </c>
      <c r="E51" s="22">
        <f t="shared" si="0"/>
        <v>10000000</v>
      </c>
      <c r="F51" s="22">
        <f t="shared" si="1"/>
        <v>0.4</v>
      </c>
      <c r="G51" s="22">
        <f t="shared" si="2"/>
        <v>0</v>
      </c>
      <c r="H51" s="22" t="s">
        <v>107</v>
      </c>
      <c r="I51" s="22">
        <v>4.7927315452559695E-13</v>
      </c>
      <c r="J51" s="22">
        <v>3.6968878223183297E-12</v>
      </c>
      <c r="K51" s="22">
        <f t="shared" si="3"/>
        <v>0.12964233094447625</v>
      </c>
    </row>
    <row r="52" spans="1:11">
      <c r="A52" s="22">
        <v>1.0000000000000001E-5</v>
      </c>
      <c r="B52" s="22">
        <v>0</v>
      </c>
      <c r="C52" s="22">
        <v>1E-4</v>
      </c>
      <c r="D52" s="22">
        <v>2.5E-15</v>
      </c>
      <c r="E52" s="22">
        <f t="shared" si="0"/>
        <v>1000000</v>
      </c>
      <c r="F52" s="22">
        <f t="shared" si="1"/>
        <v>0.4</v>
      </c>
      <c r="G52" s="22">
        <f t="shared" si="2"/>
        <v>0</v>
      </c>
      <c r="H52" s="22" t="s">
        <v>107</v>
      </c>
      <c r="I52" s="22">
        <v>4.7894471842209496E-13</v>
      </c>
      <c r="J52" s="22">
        <v>3.6968496021054296E-12</v>
      </c>
      <c r="K52" s="22">
        <f t="shared" si="3"/>
        <v>0.12955482910349569</v>
      </c>
    </row>
    <row r="53" spans="1:11">
      <c r="A53" s="22">
        <v>1.0000000000000001E-5</v>
      </c>
      <c r="B53" s="22">
        <v>0</v>
      </c>
      <c r="C53" s="22">
        <v>1E-4</v>
      </c>
      <c r="D53" s="22">
        <v>2.5000000000000001E-14</v>
      </c>
      <c r="E53" s="22">
        <f t="shared" si="0"/>
        <v>100000</v>
      </c>
      <c r="F53" s="22">
        <f t="shared" si="1"/>
        <v>0.4</v>
      </c>
      <c r="G53" s="22">
        <f t="shared" si="2"/>
        <v>0</v>
      </c>
      <c r="H53" s="22" t="s">
        <v>107</v>
      </c>
      <c r="I53" s="22">
        <v>4.8455604282140095E-13</v>
      </c>
      <c r="J53" s="22">
        <v>3.6968937693644098E-12</v>
      </c>
      <c r="K53" s="22">
        <f t="shared" si="3"/>
        <v>0.13107112972432217</v>
      </c>
    </row>
    <row r="54" spans="1:11">
      <c r="A54" s="22">
        <v>1.0000000000000001E-5</v>
      </c>
      <c r="B54" s="22">
        <v>0</v>
      </c>
      <c r="C54" s="22">
        <v>1E-4</v>
      </c>
      <c r="D54" s="22">
        <v>2.4999999999999999E-13</v>
      </c>
      <c r="E54" s="22">
        <f t="shared" si="0"/>
        <v>10000</v>
      </c>
      <c r="F54" s="22">
        <f t="shared" si="1"/>
        <v>0.4</v>
      </c>
      <c r="G54" s="22">
        <f t="shared" si="2"/>
        <v>0</v>
      </c>
      <c r="H54" s="22" t="s">
        <v>107</v>
      </c>
      <c r="I54" s="22">
        <v>5.0276435910164696E-13</v>
      </c>
      <c r="J54" s="22">
        <v>3.69689028690156E-12</v>
      </c>
      <c r="K54" s="22">
        <f t="shared" si="3"/>
        <v>0.13599655929281693</v>
      </c>
    </row>
    <row r="55" spans="1:11">
      <c r="A55" s="22">
        <v>1.0000000000000001E-5</v>
      </c>
      <c r="B55" s="22">
        <v>0</v>
      </c>
      <c r="C55" s="22">
        <v>1E-4</v>
      </c>
      <c r="D55" s="22">
        <v>2.4999999999999998E-12</v>
      </c>
      <c r="E55" s="22">
        <f t="shared" si="0"/>
        <v>1000.0000000000001</v>
      </c>
      <c r="F55" s="22">
        <f t="shared" si="1"/>
        <v>0.4</v>
      </c>
      <c r="G55" s="22">
        <f t="shared" si="2"/>
        <v>0</v>
      </c>
      <c r="H55" s="22" t="s">
        <v>107</v>
      </c>
      <c r="I55" s="22">
        <v>5.8930055164335296E-13</v>
      </c>
      <c r="J55" s="22">
        <v>3.6968770570651098E-12</v>
      </c>
      <c r="K55" s="22">
        <f t="shared" si="3"/>
        <v>0.15940496331008341</v>
      </c>
    </row>
    <row r="56" spans="1:11">
      <c r="A56" s="22">
        <v>1.0000000000000001E-5</v>
      </c>
      <c r="B56" s="22">
        <v>0</v>
      </c>
      <c r="C56" s="22">
        <v>1E-4</v>
      </c>
      <c r="D56" s="22">
        <v>2.5000000000000001E-11</v>
      </c>
      <c r="E56" s="22">
        <f t="shared" si="0"/>
        <v>100</v>
      </c>
      <c r="F56" s="22">
        <f t="shared" si="1"/>
        <v>0.4</v>
      </c>
      <c r="G56" s="22">
        <f t="shared" si="2"/>
        <v>0</v>
      </c>
      <c r="H56" s="22" t="s">
        <v>107</v>
      </c>
      <c r="I56" s="22">
        <v>9.9287663070009996E-13</v>
      </c>
      <c r="J56" s="22">
        <v>3.8236775828022902E-12</v>
      </c>
      <c r="K56" s="22">
        <f t="shared" si="3"/>
        <v>0.25966536382820288</v>
      </c>
    </row>
    <row r="57" spans="1:11">
      <c r="A57" s="22">
        <v>1.0000000000000001E-5</v>
      </c>
      <c r="B57" s="22">
        <v>0</v>
      </c>
      <c r="C57" s="22">
        <v>1E-4</v>
      </c>
      <c r="D57" s="22">
        <v>2.5000000000000002E-10</v>
      </c>
      <c r="E57" s="22">
        <f t="shared" si="0"/>
        <v>10</v>
      </c>
      <c r="F57" s="22">
        <f t="shared" si="1"/>
        <v>0.4</v>
      </c>
      <c r="G57" s="22">
        <f t="shared" si="2"/>
        <v>0</v>
      </c>
      <c r="H57" s="22" t="s">
        <v>107</v>
      </c>
      <c r="I57" s="22">
        <v>3.0041757343456798E-12</v>
      </c>
      <c r="J57" s="22">
        <v>6.00380413203768E-12</v>
      </c>
      <c r="K57" s="22">
        <f t="shared" si="3"/>
        <v>0.50037870461408074</v>
      </c>
    </row>
    <row r="58" spans="1:11">
      <c r="A58" s="22">
        <v>1.0000000000000001E-5</v>
      </c>
      <c r="B58" s="22">
        <v>0</v>
      </c>
      <c r="C58" s="22">
        <v>1E-4</v>
      </c>
      <c r="D58" s="22">
        <v>2.5000000000000001E-9</v>
      </c>
      <c r="E58" s="22">
        <f t="shared" si="0"/>
        <v>1</v>
      </c>
      <c r="F58" s="22">
        <f t="shared" si="1"/>
        <v>0.4</v>
      </c>
      <c r="G58" s="22">
        <f t="shared" si="2"/>
        <v>0</v>
      </c>
      <c r="H58" s="22" t="s">
        <v>107</v>
      </c>
      <c r="I58" s="22">
        <v>1.5309895999923901E-11</v>
      </c>
      <c r="J58" s="22">
        <v>1.8549263979424501E-11</v>
      </c>
      <c r="K58" s="22">
        <f t="shared" si="3"/>
        <v>0.82536406926475236</v>
      </c>
    </row>
    <row r="59" spans="1:11">
      <c r="A59" s="22">
        <v>1.0000000000000001E-5</v>
      </c>
      <c r="B59" s="22">
        <v>0</v>
      </c>
      <c r="C59" s="22">
        <v>1E-4</v>
      </c>
      <c r="D59" s="22">
        <v>2.4999999999999999E-8</v>
      </c>
      <c r="E59" s="22">
        <f t="shared" si="0"/>
        <v>0.1</v>
      </c>
      <c r="F59" s="22">
        <f t="shared" si="1"/>
        <v>0.4</v>
      </c>
      <c r="G59" s="22">
        <f t="shared" si="2"/>
        <v>0</v>
      </c>
      <c r="H59" s="22" t="s">
        <v>107</v>
      </c>
      <c r="I59" s="22">
        <v>1.11215939992091E-10</v>
      </c>
      <c r="J59" s="22">
        <v>1.14120559014809E-10</v>
      </c>
      <c r="K59" s="22">
        <f t="shared" si="3"/>
        <v>0.9745478023610008</v>
      </c>
    </row>
    <row r="60" spans="1:11">
      <c r="A60" s="20">
        <v>1.0000000000000001E-5</v>
      </c>
      <c r="B60" s="20">
        <v>1.0000000000000001E-9</v>
      </c>
      <c r="C60" s="20">
        <v>0</v>
      </c>
      <c r="D60" s="20">
        <v>2.4999999999999999E-17</v>
      </c>
      <c r="E60" s="20">
        <f t="shared" si="0"/>
        <v>100000000</v>
      </c>
      <c r="F60" s="20">
        <f t="shared" si="1"/>
        <v>0</v>
      </c>
      <c r="G60" s="20">
        <f t="shared" si="2"/>
        <v>1E-4</v>
      </c>
      <c r="H60" s="23" t="s">
        <v>107</v>
      </c>
      <c r="I60" s="20">
        <v>2.2291410954492701E-16</v>
      </c>
      <c r="J60" s="20">
        <v>1.8856944411766998E-12</v>
      </c>
      <c r="K60" s="20">
        <f t="shared" si="3"/>
        <v>1.1821327182034088E-4</v>
      </c>
    </row>
    <row r="61" spans="1:11">
      <c r="A61" s="20">
        <v>1.0000000000000001E-5</v>
      </c>
      <c r="B61" s="20">
        <v>1.0000000000000001E-9</v>
      </c>
      <c r="C61" s="20">
        <v>0</v>
      </c>
      <c r="D61" s="20">
        <v>2.5000000000000002E-16</v>
      </c>
      <c r="E61" s="20">
        <f t="shared" si="0"/>
        <v>10000000</v>
      </c>
      <c r="F61" s="20">
        <f t="shared" si="1"/>
        <v>0</v>
      </c>
      <c r="G61" s="20">
        <f t="shared" si="2"/>
        <v>1E-4</v>
      </c>
      <c r="H61" s="23" t="s">
        <v>107</v>
      </c>
      <c r="I61" s="20">
        <v>2.8375401065405902E-16</v>
      </c>
      <c r="J61" s="20">
        <v>1.8856944356322302E-12</v>
      </c>
      <c r="K61" s="20">
        <f t="shared" si="3"/>
        <v>1.5047719571751442E-4</v>
      </c>
    </row>
    <row r="62" spans="1:11">
      <c r="A62" s="20">
        <v>1.0000000000000001E-5</v>
      </c>
      <c r="B62" s="20">
        <v>1.0000000000000001E-9</v>
      </c>
      <c r="C62" s="20">
        <v>0</v>
      </c>
      <c r="D62" s="20">
        <v>2.5E-15</v>
      </c>
      <c r="E62" s="20">
        <f t="shared" si="0"/>
        <v>1000000</v>
      </c>
      <c r="F62" s="20">
        <f t="shared" si="1"/>
        <v>0</v>
      </c>
      <c r="G62" s="20">
        <f t="shared" si="2"/>
        <v>1E-4</v>
      </c>
      <c r="H62" s="23" t="s">
        <v>107</v>
      </c>
      <c r="I62" s="20">
        <v>6.7618324005624103E-16</v>
      </c>
      <c r="J62" s="20">
        <v>1.8856943665543001E-12</v>
      </c>
      <c r="K62" s="20">
        <f t="shared" si="3"/>
        <v>3.5858580905230158E-4</v>
      </c>
    </row>
    <row r="63" spans="1:11">
      <c r="A63" s="20">
        <v>1.0000000000000001E-5</v>
      </c>
      <c r="B63" s="20">
        <v>1.0000000000000001E-9</v>
      </c>
      <c r="C63" s="20">
        <v>0</v>
      </c>
      <c r="D63" s="20">
        <v>2.5000000000000001E-14</v>
      </c>
      <c r="E63" s="20">
        <f t="shared" si="0"/>
        <v>100000</v>
      </c>
      <c r="F63" s="20">
        <f t="shared" si="1"/>
        <v>0</v>
      </c>
      <c r="G63" s="20">
        <f t="shared" si="2"/>
        <v>1E-4</v>
      </c>
      <c r="H63" s="23" t="s">
        <v>107</v>
      </c>
      <c r="I63" s="20">
        <v>2.7270022266854001E-15</v>
      </c>
      <c r="J63" s="20">
        <v>1.8856936592928898E-12</v>
      </c>
      <c r="K63" s="20">
        <f t="shared" si="3"/>
        <v>1.4461533628468528E-3</v>
      </c>
    </row>
    <row r="64" spans="1:11">
      <c r="A64" s="20">
        <v>1.0000000000000001E-5</v>
      </c>
      <c r="B64" s="20">
        <v>1.0000000000000001E-9</v>
      </c>
      <c r="C64" s="20">
        <v>0</v>
      </c>
      <c r="D64" s="20">
        <v>2.4999999999999999E-13</v>
      </c>
      <c r="E64" s="20">
        <f t="shared" si="0"/>
        <v>10000</v>
      </c>
      <c r="F64" s="20">
        <f t="shared" si="1"/>
        <v>0</v>
      </c>
      <c r="G64" s="20">
        <f t="shared" si="2"/>
        <v>1E-4</v>
      </c>
      <c r="H64" s="23" t="s">
        <v>107</v>
      </c>
      <c r="I64" s="20">
        <v>1.20170929494732E-14</v>
      </c>
      <c r="J64" s="20">
        <v>1.88568636067714E-12</v>
      </c>
      <c r="K64" s="20">
        <f t="shared" si="3"/>
        <v>6.3727951795535739E-3</v>
      </c>
    </row>
    <row r="65" spans="1:11">
      <c r="A65" s="20">
        <v>1.0000000000000001E-5</v>
      </c>
      <c r="B65" s="20">
        <v>1.0000000000000001E-9</v>
      </c>
      <c r="C65" s="20">
        <v>0</v>
      </c>
      <c r="D65" s="20">
        <v>2.4999999999999998E-12</v>
      </c>
      <c r="E65" s="20">
        <f t="shared" si="0"/>
        <v>1000.0000000000001</v>
      </c>
      <c r="F65" s="20">
        <f t="shared" si="1"/>
        <v>0</v>
      </c>
      <c r="G65" s="20">
        <f t="shared" si="2"/>
        <v>1E-4</v>
      </c>
      <c r="H65" s="23" t="s">
        <v>107</v>
      </c>
      <c r="I65" s="20">
        <v>5.5393480141956602E-14</v>
      </c>
      <c r="J65" s="20">
        <v>1.8856589474940701E-12</v>
      </c>
      <c r="K65" s="20">
        <f t="shared" si="3"/>
        <v>2.9376192452814056E-2</v>
      </c>
    </row>
    <row r="66" spans="1:11">
      <c r="A66" s="20">
        <v>1.0000000000000001E-5</v>
      </c>
      <c r="B66" s="20">
        <v>1.0000000000000001E-9</v>
      </c>
      <c r="C66" s="20">
        <v>0</v>
      </c>
      <c r="D66" s="20">
        <v>2.5000000000000001E-11</v>
      </c>
      <c r="E66" s="20">
        <f t="shared" si="0"/>
        <v>100</v>
      </c>
      <c r="F66" s="20">
        <f t="shared" si="1"/>
        <v>0</v>
      </c>
      <c r="G66" s="20">
        <f t="shared" si="2"/>
        <v>1E-4</v>
      </c>
      <c r="H66" s="23" t="s">
        <v>107</v>
      </c>
      <c r="I66" s="20">
        <v>2.7604803702703702E-13</v>
      </c>
      <c r="J66" s="20">
        <v>1.964801838215E-12</v>
      </c>
      <c r="K66" s="20">
        <f t="shared" si="3"/>
        <v>0.14049663007126637</v>
      </c>
    </row>
    <row r="67" spans="1:11">
      <c r="A67" s="20">
        <v>1.0000000000000001E-5</v>
      </c>
      <c r="B67" s="20">
        <v>1.0000000000000001E-9</v>
      </c>
      <c r="C67" s="20">
        <v>0</v>
      </c>
      <c r="D67" s="20">
        <v>2.5000000000000002E-10</v>
      </c>
      <c r="E67" s="20">
        <f t="shared" si="0"/>
        <v>10</v>
      </c>
      <c r="F67" s="20">
        <f t="shared" si="1"/>
        <v>0</v>
      </c>
      <c r="G67" s="20">
        <f t="shared" si="2"/>
        <v>1E-4</v>
      </c>
      <c r="H67" s="23" t="s">
        <v>107</v>
      </c>
      <c r="I67" s="20">
        <v>1.5183318943381601E-12</v>
      </c>
      <c r="J67" s="20">
        <v>3.20550626628044E-12</v>
      </c>
      <c r="K67" s="20">
        <f t="shared" si="3"/>
        <v>0.47366367999647702</v>
      </c>
    </row>
    <row r="68" spans="1:11">
      <c r="A68" s="20">
        <v>1.0000000000000001E-5</v>
      </c>
      <c r="B68" s="20">
        <v>1.0000000000000001E-9</v>
      </c>
      <c r="C68" s="20">
        <v>0</v>
      </c>
      <c r="D68" s="20">
        <v>2.5000000000000001E-9</v>
      </c>
      <c r="E68" s="20">
        <f t="shared" ref="E68:E131" si="4">A68*0.00025/D68</f>
        <v>1</v>
      </c>
      <c r="F68" s="20">
        <f t="shared" ref="F68:F131" si="5">C68/(0.00025)</f>
        <v>0</v>
      </c>
      <c r="G68" s="20">
        <f t="shared" ref="G68:G131" si="6">B68/A68</f>
        <v>1E-4</v>
      </c>
      <c r="H68" s="23" t="s">
        <v>107</v>
      </c>
      <c r="I68" s="20">
        <v>9.9076905303463608E-12</v>
      </c>
      <c r="J68" s="20">
        <v>1.16396771082874E-11</v>
      </c>
      <c r="K68" s="20">
        <f t="shared" ref="K68:K131" si="7">I68/J68</f>
        <v>0.85119977454461582</v>
      </c>
    </row>
    <row r="69" spans="1:11">
      <c r="A69" s="20">
        <v>1.0000000000000001E-5</v>
      </c>
      <c r="B69" s="20">
        <v>1.0000000000000001E-9</v>
      </c>
      <c r="C69" s="20">
        <v>0</v>
      </c>
      <c r="D69" s="20">
        <v>2.4999999999999999E-8</v>
      </c>
      <c r="E69" s="20">
        <f t="shared" si="4"/>
        <v>0.1</v>
      </c>
      <c r="F69" s="20">
        <f t="shared" si="5"/>
        <v>0</v>
      </c>
      <c r="G69" s="20">
        <f t="shared" si="6"/>
        <v>1E-4</v>
      </c>
      <c r="H69" s="23" t="s">
        <v>107</v>
      </c>
      <c r="I69" s="20">
        <v>7.9220190389048703E-11</v>
      </c>
      <c r="J69" s="20">
        <v>8.0817417396326995E-11</v>
      </c>
      <c r="K69" s="20">
        <f t="shared" si="7"/>
        <v>0.98023659925377815</v>
      </c>
    </row>
    <row r="70" spans="1:11">
      <c r="A70" s="20">
        <v>1.0000000000000001E-5</v>
      </c>
      <c r="B70" s="20">
        <v>1.0000000000000001E-9</v>
      </c>
      <c r="C70" s="20">
        <v>1E-8</v>
      </c>
      <c r="D70" s="20">
        <v>2.4999999999999999E-17</v>
      </c>
      <c r="E70" s="20">
        <f t="shared" si="4"/>
        <v>100000000</v>
      </c>
      <c r="F70" s="20">
        <f t="shared" si="5"/>
        <v>4.0000000000000003E-5</v>
      </c>
      <c r="G70" s="20">
        <f t="shared" si="6"/>
        <v>1E-4</v>
      </c>
      <c r="H70" s="23" t="s">
        <v>107</v>
      </c>
      <c r="I70" s="20">
        <v>2.2105700000000001E-16</v>
      </c>
      <c r="J70" s="20">
        <v>1.8857299999999999E-12</v>
      </c>
      <c r="K70" s="20">
        <f t="shared" si="7"/>
        <v>1.1722622008452961E-4</v>
      </c>
    </row>
    <row r="71" spans="1:11">
      <c r="A71" s="20">
        <v>1.0000000000000001E-5</v>
      </c>
      <c r="B71" s="20">
        <v>1.0000000000000001E-9</v>
      </c>
      <c r="C71" s="20">
        <v>1E-8</v>
      </c>
      <c r="D71" s="20">
        <v>2.5000000000000002E-16</v>
      </c>
      <c r="E71" s="20">
        <f t="shared" si="4"/>
        <v>10000000</v>
      </c>
      <c r="F71" s="20">
        <f t="shared" si="5"/>
        <v>4.0000000000000003E-5</v>
      </c>
      <c r="G71" s="20">
        <f t="shared" si="6"/>
        <v>1E-4</v>
      </c>
      <c r="H71" s="23" t="s">
        <v>107</v>
      </c>
      <c r="I71" s="20">
        <v>2.8381699999999999E-16</v>
      </c>
      <c r="J71" s="20">
        <v>1.8857299999999999E-12</v>
      </c>
      <c r="K71" s="20">
        <f t="shared" si="7"/>
        <v>1.5050776092017415E-4</v>
      </c>
    </row>
    <row r="72" spans="1:11">
      <c r="A72" s="20">
        <v>1.0000000000000001E-5</v>
      </c>
      <c r="B72" s="20">
        <v>1.0000000000000001E-9</v>
      </c>
      <c r="C72" s="20">
        <v>1E-8</v>
      </c>
      <c r="D72" s="20">
        <v>2.5E-15</v>
      </c>
      <c r="E72" s="20">
        <f t="shared" si="4"/>
        <v>1000000</v>
      </c>
      <c r="F72" s="20">
        <f t="shared" si="5"/>
        <v>4.0000000000000003E-5</v>
      </c>
      <c r="G72" s="20">
        <f t="shared" si="6"/>
        <v>1E-4</v>
      </c>
      <c r="H72" s="23" t="s">
        <v>107</v>
      </c>
      <c r="I72" s="20">
        <v>6.9175400000000002E-16</v>
      </c>
      <c r="J72" s="20">
        <v>1.8857299999999999E-12</v>
      </c>
      <c r="K72" s="20">
        <f t="shared" si="7"/>
        <v>3.668361854560303E-4</v>
      </c>
    </row>
    <row r="73" spans="1:11">
      <c r="A73" s="20">
        <v>1.0000000000000001E-5</v>
      </c>
      <c r="B73" s="20">
        <v>1.0000000000000001E-9</v>
      </c>
      <c r="C73" s="20">
        <v>1E-8</v>
      </c>
      <c r="D73" s="20">
        <v>2.5000000000000001E-14</v>
      </c>
      <c r="E73" s="20">
        <f t="shared" si="4"/>
        <v>100000</v>
      </c>
      <c r="F73" s="20">
        <f t="shared" si="5"/>
        <v>4.0000000000000003E-5</v>
      </c>
      <c r="G73" s="20">
        <f t="shared" si="6"/>
        <v>1E-4</v>
      </c>
      <c r="H73" s="23" t="s">
        <v>107</v>
      </c>
      <c r="I73" s="20">
        <v>2.9699100000000002E-15</v>
      </c>
      <c r="J73" s="20">
        <v>1.8857299999999999E-12</v>
      </c>
      <c r="K73" s="20">
        <f t="shared" si="7"/>
        <v>1.574939148234371E-3</v>
      </c>
    </row>
    <row r="74" spans="1:11">
      <c r="A74" s="20">
        <v>1.0000000000000001E-5</v>
      </c>
      <c r="B74" s="20">
        <v>1.0000000000000001E-9</v>
      </c>
      <c r="C74" s="20">
        <v>1E-8</v>
      </c>
      <c r="D74" s="20">
        <v>2.4999999999999999E-13</v>
      </c>
      <c r="E74" s="20">
        <f t="shared" si="4"/>
        <v>10000</v>
      </c>
      <c r="F74" s="20">
        <f t="shared" si="5"/>
        <v>4.0000000000000003E-5</v>
      </c>
      <c r="G74" s="20">
        <f t="shared" si="6"/>
        <v>1E-4</v>
      </c>
      <c r="H74" s="23" t="s">
        <v>107</v>
      </c>
      <c r="I74" s="20">
        <v>1.25054E-14</v>
      </c>
      <c r="J74" s="20">
        <v>1.8857299999999999E-12</v>
      </c>
      <c r="K74" s="20">
        <f t="shared" si="7"/>
        <v>6.6315962518494172E-3</v>
      </c>
    </row>
    <row r="75" spans="1:11">
      <c r="A75" s="20">
        <v>1.0000000000000001E-5</v>
      </c>
      <c r="B75" s="20">
        <v>1.0000000000000001E-9</v>
      </c>
      <c r="C75" s="20">
        <v>1E-8</v>
      </c>
      <c r="D75" s="20">
        <v>2.4999999999999998E-12</v>
      </c>
      <c r="E75" s="20">
        <f t="shared" si="4"/>
        <v>1000.0000000000001</v>
      </c>
      <c r="F75" s="20">
        <f t="shared" si="5"/>
        <v>4.0000000000000003E-5</v>
      </c>
      <c r="G75" s="20">
        <f t="shared" si="6"/>
        <v>1E-4</v>
      </c>
      <c r="H75" s="23" t="s">
        <v>107</v>
      </c>
      <c r="I75" s="20">
        <v>5.5456499999999997E-14</v>
      </c>
      <c r="J75" s="20">
        <v>1.8857500000000001E-12</v>
      </c>
      <c r="K75" s="20">
        <f t="shared" si="7"/>
        <v>2.9408193026647218E-2</v>
      </c>
    </row>
    <row r="76" spans="1:11">
      <c r="A76" s="20">
        <v>1.0000000000000001E-5</v>
      </c>
      <c r="B76" s="20">
        <v>1.0000000000000001E-9</v>
      </c>
      <c r="C76" s="20">
        <v>1E-8</v>
      </c>
      <c r="D76" s="20">
        <v>2.5000000000000001E-11</v>
      </c>
      <c r="E76" s="20">
        <f t="shared" si="4"/>
        <v>100</v>
      </c>
      <c r="F76" s="20">
        <f t="shared" si="5"/>
        <v>4.0000000000000003E-5</v>
      </c>
      <c r="G76" s="20">
        <f t="shared" si="6"/>
        <v>1E-4</v>
      </c>
      <c r="H76" s="23" t="s">
        <v>107</v>
      </c>
      <c r="I76" s="20">
        <v>2.7609800000000001E-13</v>
      </c>
      <c r="J76" s="20">
        <v>1.96495E-12</v>
      </c>
      <c r="K76" s="20">
        <f t="shared" si="7"/>
        <v>0.14051146339601517</v>
      </c>
    </row>
    <row r="77" spans="1:11">
      <c r="A77" s="20">
        <v>1.0000000000000001E-5</v>
      </c>
      <c r="B77" s="20">
        <v>1.0000000000000001E-9</v>
      </c>
      <c r="C77" s="20">
        <v>1E-8</v>
      </c>
      <c r="D77" s="20">
        <v>2.5000000000000002E-10</v>
      </c>
      <c r="E77" s="20">
        <f t="shared" si="4"/>
        <v>10</v>
      </c>
      <c r="F77" s="20">
        <f t="shared" si="5"/>
        <v>4.0000000000000003E-5</v>
      </c>
      <c r="G77" s="20">
        <f t="shared" si="6"/>
        <v>1E-4</v>
      </c>
      <c r="H77" s="23" t="s">
        <v>107</v>
      </c>
      <c r="I77" s="20">
        <v>1.5184500000000001E-12</v>
      </c>
      <c r="J77" s="20">
        <v>3.20574E-12</v>
      </c>
      <c r="K77" s="20">
        <f t="shared" si="7"/>
        <v>0.47366598663647086</v>
      </c>
    </row>
    <row r="78" spans="1:11">
      <c r="A78" s="20">
        <v>1.0000000000000001E-5</v>
      </c>
      <c r="B78" s="20">
        <v>1.0000000000000001E-9</v>
      </c>
      <c r="C78" s="20">
        <v>1E-8</v>
      </c>
      <c r="D78" s="20">
        <v>2.5000000000000001E-9</v>
      </c>
      <c r="E78" s="20">
        <f t="shared" si="4"/>
        <v>1</v>
      </c>
      <c r="F78" s="20">
        <f t="shared" si="5"/>
        <v>4.0000000000000003E-5</v>
      </c>
      <c r="G78" s="20">
        <f t="shared" si="6"/>
        <v>1E-4</v>
      </c>
      <c r="H78" s="23" t="s">
        <v>107</v>
      </c>
      <c r="I78" s="20">
        <v>9.9084999999999996E-12</v>
      </c>
      <c r="J78" s="20">
        <v>1.16406E-11</v>
      </c>
      <c r="K78" s="20">
        <f t="shared" si="7"/>
        <v>0.85120182808446299</v>
      </c>
    </row>
    <row r="79" spans="1:11">
      <c r="A79" s="20">
        <v>1.0000000000000001E-5</v>
      </c>
      <c r="B79" s="20">
        <v>1.0000000000000001E-9</v>
      </c>
      <c r="C79" s="20">
        <v>1E-8</v>
      </c>
      <c r="D79" s="20">
        <v>2.4999999999999999E-8</v>
      </c>
      <c r="E79" s="20">
        <f t="shared" si="4"/>
        <v>0.1</v>
      </c>
      <c r="F79" s="20">
        <f t="shared" si="5"/>
        <v>4.0000000000000003E-5</v>
      </c>
      <c r="G79" s="20">
        <f t="shared" si="6"/>
        <v>1E-4</v>
      </c>
      <c r="H79" s="23" t="s">
        <v>107</v>
      </c>
      <c r="I79" s="20">
        <v>7.9225999999999999E-11</v>
      </c>
      <c r="J79" s="20">
        <v>8.0823199999999998E-11</v>
      </c>
      <c r="K79" s="20">
        <f t="shared" si="7"/>
        <v>0.98023834740520055</v>
      </c>
    </row>
    <row r="80" spans="1:11">
      <c r="A80" s="20">
        <v>1.0000000000000001E-5</v>
      </c>
      <c r="B80" s="20">
        <v>1.0000000000000001E-9</v>
      </c>
      <c r="C80" s="20">
        <v>9.9999999999999995E-8</v>
      </c>
      <c r="D80" s="20">
        <v>2.4999999999999999E-17</v>
      </c>
      <c r="E80" s="20">
        <f t="shared" si="4"/>
        <v>100000000</v>
      </c>
      <c r="F80" s="20">
        <f t="shared" si="5"/>
        <v>3.9999999999999996E-4</v>
      </c>
      <c r="G80" s="20">
        <f t="shared" si="6"/>
        <v>1E-4</v>
      </c>
      <c r="H80" s="23" t="s">
        <v>107</v>
      </c>
      <c r="I80" s="20">
        <v>2.2105683255634899E-16</v>
      </c>
      <c r="J80" s="20">
        <v>1.88572739900307E-12</v>
      </c>
      <c r="K80" s="20">
        <f t="shared" si="7"/>
        <v>1.1722629298021304E-4</v>
      </c>
    </row>
    <row r="81" spans="1:11">
      <c r="A81" s="20">
        <v>1.0000000000000001E-5</v>
      </c>
      <c r="B81" s="20">
        <v>1.0000000000000001E-9</v>
      </c>
      <c r="C81" s="20">
        <v>9.9999999999999995E-8</v>
      </c>
      <c r="D81" s="20">
        <v>2.5000000000000002E-16</v>
      </c>
      <c r="E81" s="20">
        <f t="shared" si="4"/>
        <v>10000000</v>
      </c>
      <c r="F81" s="20">
        <f t="shared" si="5"/>
        <v>3.9999999999999996E-4</v>
      </c>
      <c r="G81" s="20">
        <f t="shared" si="6"/>
        <v>1E-4</v>
      </c>
      <c r="H81" s="23" t="s">
        <v>107</v>
      </c>
      <c r="I81" s="20">
        <v>2.8356647628629301E-16</v>
      </c>
      <c r="J81" s="20">
        <v>1.8857274059237699E-12</v>
      </c>
      <c r="K81" s="20">
        <f t="shared" si="7"/>
        <v>1.503751154040109E-4</v>
      </c>
    </row>
    <row r="82" spans="1:11">
      <c r="A82" s="20">
        <v>1.0000000000000001E-5</v>
      </c>
      <c r="B82" s="20">
        <v>1.0000000000000001E-9</v>
      </c>
      <c r="C82" s="20">
        <v>9.9999999999999995E-8</v>
      </c>
      <c r="D82" s="20">
        <v>2.5E-15</v>
      </c>
      <c r="E82" s="20">
        <f t="shared" si="4"/>
        <v>1000000</v>
      </c>
      <c r="F82" s="20">
        <f t="shared" si="5"/>
        <v>3.9999999999999996E-4</v>
      </c>
      <c r="G82" s="20">
        <f t="shared" si="6"/>
        <v>1E-4</v>
      </c>
      <c r="H82" s="23" t="s">
        <v>107</v>
      </c>
      <c r="I82" s="20">
        <v>6.9175430515402496E-16</v>
      </c>
      <c r="J82" s="20">
        <v>1.8857274713373699E-12</v>
      </c>
      <c r="K82" s="20">
        <f t="shared" si="7"/>
        <v>3.6683683918728108E-4</v>
      </c>
    </row>
    <row r="83" spans="1:11">
      <c r="A83" s="20">
        <v>1.0000000000000001E-5</v>
      </c>
      <c r="B83" s="20">
        <v>1.0000000000000001E-9</v>
      </c>
      <c r="C83" s="20">
        <v>9.9999999999999995E-8</v>
      </c>
      <c r="D83" s="20">
        <v>2.5000000000000001E-14</v>
      </c>
      <c r="E83" s="20">
        <f t="shared" si="4"/>
        <v>100000</v>
      </c>
      <c r="F83" s="20">
        <f t="shared" si="5"/>
        <v>3.9999999999999996E-4</v>
      </c>
      <c r="G83" s="20">
        <f t="shared" si="6"/>
        <v>1E-4</v>
      </c>
      <c r="H83" s="23" t="s">
        <v>107</v>
      </c>
      <c r="I83" s="20">
        <v>2.9699053172207099E-15</v>
      </c>
      <c r="J83" s="20">
        <v>1.8857280915488601E-12</v>
      </c>
      <c r="K83" s="20">
        <f t="shared" si="7"/>
        <v>1.5749382588776896E-3</v>
      </c>
    </row>
    <row r="84" spans="1:11">
      <c r="A84" s="20">
        <v>1.0000000000000001E-5</v>
      </c>
      <c r="B84" s="20">
        <v>1.0000000000000001E-9</v>
      </c>
      <c r="C84" s="20">
        <v>9.9999999999999995E-8</v>
      </c>
      <c r="D84" s="20">
        <v>2.4999999999999999E-13</v>
      </c>
      <c r="E84" s="20">
        <f t="shared" si="4"/>
        <v>10000</v>
      </c>
      <c r="F84" s="20">
        <f t="shared" si="5"/>
        <v>3.9999999999999996E-4</v>
      </c>
      <c r="G84" s="20">
        <f t="shared" si="6"/>
        <v>1E-4</v>
      </c>
      <c r="H84" s="23" t="s">
        <v>107</v>
      </c>
      <c r="I84" s="20">
        <v>1.2505367093733901E-14</v>
      </c>
      <c r="J84" s="20">
        <v>1.8857314942468598E-12</v>
      </c>
      <c r="K84" s="20">
        <f t="shared" si="7"/>
        <v>6.6315735468629932E-3</v>
      </c>
    </row>
    <row r="85" spans="1:11">
      <c r="A85" s="20">
        <v>1.0000000000000001E-5</v>
      </c>
      <c r="B85" s="20">
        <v>1.0000000000000001E-9</v>
      </c>
      <c r="C85" s="20">
        <v>9.9999999999999995E-8</v>
      </c>
      <c r="D85" s="20">
        <v>2.4999999999999998E-12</v>
      </c>
      <c r="E85" s="20">
        <f t="shared" si="4"/>
        <v>1000.0000000000001</v>
      </c>
      <c r="F85" s="20">
        <f t="shared" si="5"/>
        <v>3.9999999999999996E-4</v>
      </c>
      <c r="G85" s="20">
        <f t="shared" si="6"/>
        <v>1E-4</v>
      </c>
      <c r="H85" s="23" t="s">
        <v>107</v>
      </c>
      <c r="I85" s="20">
        <v>5.5456524667963597E-14</v>
      </c>
      <c r="J85" s="20">
        <v>1.88574810859159E-12</v>
      </c>
      <c r="K85" s="20">
        <f t="shared" si="7"/>
        <v>2.9408235604373719E-2</v>
      </c>
    </row>
    <row r="86" spans="1:11">
      <c r="A86" s="20">
        <v>1.0000000000000001E-5</v>
      </c>
      <c r="B86" s="20">
        <v>1.0000000000000001E-9</v>
      </c>
      <c r="C86" s="20">
        <v>9.9999999999999995E-8</v>
      </c>
      <c r="D86" s="20">
        <v>2.5000000000000001E-11</v>
      </c>
      <c r="E86" s="20">
        <f t="shared" si="4"/>
        <v>100</v>
      </c>
      <c r="F86" s="20">
        <f t="shared" si="5"/>
        <v>3.9999999999999996E-4</v>
      </c>
      <c r="G86" s="20">
        <f t="shared" si="6"/>
        <v>1E-4</v>
      </c>
      <c r="H86" s="23" t="s">
        <v>107</v>
      </c>
      <c r="I86" s="20">
        <v>2.7609786060042201E-13</v>
      </c>
      <c r="J86" s="20">
        <v>1.9649451171083698E-12</v>
      </c>
      <c r="K86" s="20">
        <f t="shared" si="7"/>
        <v>0.14051174162397473</v>
      </c>
    </row>
    <row r="87" spans="1:11">
      <c r="A87" s="20">
        <v>1.0000000000000001E-5</v>
      </c>
      <c r="B87" s="20">
        <v>1.0000000000000001E-9</v>
      </c>
      <c r="C87" s="20">
        <v>9.9999999999999995E-8</v>
      </c>
      <c r="D87" s="20">
        <v>2.5000000000000002E-10</v>
      </c>
      <c r="E87" s="20">
        <f t="shared" si="4"/>
        <v>10</v>
      </c>
      <c r="F87" s="20">
        <f t="shared" si="5"/>
        <v>3.9999999999999996E-4</v>
      </c>
      <c r="G87" s="20">
        <f t="shared" si="6"/>
        <v>1E-4</v>
      </c>
      <c r="H87" s="23" t="s">
        <v>107</v>
      </c>
      <c r="I87" s="20">
        <v>1.5184547677340499E-12</v>
      </c>
      <c r="J87" s="20">
        <v>3.2057386020279201E-12</v>
      </c>
      <c r="K87" s="20">
        <f t="shared" si="7"/>
        <v>0.47366768044452834</v>
      </c>
    </row>
    <row r="88" spans="1:11">
      <c r="A88" s="20">
        <v>1.0000000000000001E-5</v>
      </c>
      <c r="B88" s="20">
        <v>1.0000000000000001E-9</v>
      </c>
      <c r="C88" s="20">
        <v>9.9999999999999995E-8</v>
      </c>
      <c r="D88" s="20">
        <v>2.5000000000000001E-9</v>
      </c>
      <c r="E88" s="20">
        <f t="shared" si="4"/>
        <v>1</v>
      </c>
      <c r="F88" s="20">
        <f t="shared" si="5"/>
        <v>3.9999999999999996E-4</v>
      </c>
      <c r="G88" s="20">
        <f t="shared" si="6"/>
        <v>1E-4</v>
      </c>
      <c r="H88" s="23" t="s">
        <v>107</v>
      </c>
      <c r="I88" s="20">
        <v>9.9084987800424895E-12</v>
      </c>
      <c r="J88" s="20">
        <v>1.1640594626612499E-11</v>
      </c>
      <c r="K88" s="20">
        <f t="shared" si="7"/>
        <v>0.85120211620374386</v>
      </c>
    </row>
    <row r="89" spans="1:11">
      <c r="A89" s="20">
        <v>1.0000000000000001E-5</v>
      </c>
      <c r="B89" s="20">
        <v>1.0000000000000001E-9</v>
      </c>
      <c r="C89" s="20">
        <v>9.9999999999999995E-8</v>
      </c>
      <c r="D89" s="20">
        <v>2.4999999999999999E-8</v>
      </c>
      <c r="E89" s="20">
        <f t="shared" si="4"/>
        <v>0.1</v>
      </c>
      <c r="F89" s="20">
        <f t="shared" si="5"/>
        <v>3.9999999999999996E-4</v>
      </c>
      <c r="G89" s="20">
        <f t="shared" si="6"/>
        <v>1E-4</v>
      </c>
      <c r="H89" s="23" t="s">
        <v>107</v>
      </c>
      <c r="I89" s="20">
        <v>7.9226002859944694E-11</v>
      </c>
      <c r="J89" s="20">
        <v>8.0823230559794404E-11</v>
      </c>
      <c r="K89" s="20">
        <f t="shared" si="7"/>
        <v>0.98023801215582373</v>
      </c>
    </row>
    <row r="90" spans="1:11">
      <c r="A90" s="20">
        <v>1.0000000000000001E-5</v>
      </c>
      <c r="B90" s="20">
        <v>1.0000000000000001E-9</v>
      </c>
      <c r="C90" s="20">
        <v>9.9999999999999995E-7</v>
      </c>
      <c r="D90" s="20">
        <v>2.4999999999999999E-17</v>
      </c>
      <c r="E90" s="20">
        <f t="shared" si="4"/>
        <v>100000000</v>
      </c>
      <c r="F90" s="20">
        <f t="shared" si="5"/>
        <v>4.0000000000000001E-3</v>
      </c>
      <c r="G90" s="20">
        <f t="shared" si="6"/>
        <v>1E-4</v>
      </c>
      <c r="H90" s="23" t="s">
        <v>107</v>
      </c>
      <c r="I90" s="20">
        <v>2.91026142469167E-16</v>
      </c>
      <c r="J90" s="20">
        <v>1.90074575848461E-12</v>
      </c>
      <c r="K90" s="20">
        <f t="shared" si="7"/>
        <v>1.5311155696130067E-4</v>
      </c>
    </row>
    <row r="91" spans="1:11">
      <c r="A91" s="20">
        <v>1.0000000000000001E-5</v>
      </c>
      <c r="B91" s="20">
        <v>1.0000000000000001E-9</v>
      </c>
      <c r="C91" s="20">
        <v>9.9999999999999995E-7</v>
      </c>
      <c r="D91" s="20">
        <v>2.5000000000000002E-16</v>
      </c>
      <c r="E91" s="20">
        <f t="shared" si="4"/>
        <v>10000000</v>
      </c>
      <c r="F91" s="20">
        <f t="shared" si="5"/>
        <v>4.0000000000000001E-3</v>
      </c>
      <c r="G91" s="20">
        <f t="shared" si="6"/>
        <v>1E-4</v>
      </c>
      <c r="H91" s="23" t="s">
        <v>107</v>
      </c>
      <c r="I91" s="20">
        <v>3.8409204998967999E-16</v>
      </c>
      <c r="J91" s="20">
        <v>1.9007778295973001E-12</v>
      </c>
      <c r="K91" s="20">
        <f t="shared" si="7"/>
        <v>2.0207098589268267E-4</v>
      </c>
    </row>
    <row r="92" spans="1:11">
      <c r="A92" s="20">
        <v>1.0000000000000001E-5</v>
      </c>
      <c r="B92" s="20">
        <v>1.0000000000000001E-9</v>
      </c>
      <c r="C92" s="20">
        <v>9.9999999999999995E-7</v>
      </c>
      <c r="D92" s="20">
        <v>2.5E-15</v>
      </c>
      <c r="E92" s="20">
        <f t="shared" si="4"/>
        <v>1000000</v>
      </c>
      <c r="F92" s="20">
        <f t="shared" si="5"/>
        <v>4.0000000000000001E-3</v>
      </c>
      <c r="G92" s="20">
        <f t="shared" si="6"/>
        <v>1E-4</v>
      </c>
      <c r="H92" s="23" t="s">
        <v>107</v>
      </c>
      <c r="I92" s="20">
        <v>8.5508286377776698E-16</v>
      </c>
      <c r="J92" s="20">
        <v>1.90074583293473E-12</v>
      </c>
      <c r="K92" s="20">
        <f t="shared" si="7"/>
        <v>4.4986702007260423E-4</v>
      </c>
    </row>
    <row r="93" spans="1:11">
      <c r="A93" s="20">
        <v>1.0000000000000001E-5</v>
      </c>
      <c r="B93" s="20">
        <v>1.0000000000000001E-9</v>
      </c>
      <c r="C93" s="20">
        <v>9.9999999999999995E-7</v>
      </c>
      <c r="D93" s="20">
        <v>2.5000000000000001E-14</v>
      </c>
      <c r="E93" s="20">
        <f t="shared" si="4"/>
        <v>100000</v>
      </c>
      <c r="F93" s="20">
        <f t="shared" si="5"/>
        <v>4.0000000000000001E-3</v>
      </c>
      <c r="G93" s="20">
        <f t="shared" si="6"/>
        <v>1E-4</v>
      </c>
      <c r="H93" s="23" t="s">
        <v>107</v>
      </c>
      <c r="I93" s="20">
        <v>3.2116854171435402E-15</v>
      </c>
      <c r="J93" s="20">
        <v>1.9007465240197998E-12</v>
      </c>
      <c r="K93" s="20">
        <f t="shared" si="7"/>
        <v>1.689696851504059E-3</v>
      </c>
    </row>
    <row r="94" spans="1:11">
      <c r="A94" s="20">
        <v>1.0000000000000001E-5</v>
      </c>
      <c r="B94" s="20">
        <v>1.0000000000000001E-9</v>
      </c>
      <c r="C94" s="20">
        <v>9.9999999999999995E-7</v>
      </c>
      <c r="D94" s="20">
        <v>2.4999999999999999E-13</v>
      </c>
      <c r="E94" s="20">
        <f t="shared" si="4"/>
        <v>10000</v>
      </c>
      <c r="F94" s="20">
        <f t="shared" si="5"/>
        <v>4.0000000000000001E-3</v>
      </c>
      <c r="G94" s="20">
        <f t="shared" si="6"/>
        <v>1E-4</v>
      </c>
      <c r="H94" s="23" t="s">
        <v>107</v>
      </c>
      <c r="I94" s="20">
        <v>1.30154999191573E-14</v>
      </c>
      <c r="J94" s="20">
        <v>1.9007518466137801E-12</v>
      </c>
      <c r="K94" s="20">
        <f t="shared" si="7"/>
        <v>6.8475534785588247E-3</v>
      </c>
    </row>
    <row r="95" spans="1:11">
      <c r="A95" s="20">
        <v>1.0000000000000001E-5</v>
      </c>
      <c r="B95" s="20">
        <v>1.0000000000000001E-9</v>
      </c>
      <c r="C95" s="20">
        <v>9.9999999999999995E-7</v>
      </c>
      <c r="D95" s="20">
        <v>2.4999999999999998E-12</v>
      </c>
      <c r="E95" s="20">
        <f t="shared" si="4"/>
        <v>1000.0000000000001</v>
      </c>
      <c r="F95" s="20">
        <f t="shared" si="5"/>
        <v>4.0000000000000001E-3</v>
      </c>
      <c r="G95" s="20">
        <f t="shared" si="6"/>
        <v>1E-4</v>
      </c>
      <c r="H95" s="23" t="s">
        <v>107</v>
      </c>
      <c r="I95" s="20">
        <v>5.6891632679357502E-14</v>
      </c>
      <c r="J95" s="20">
        <v>1.9007703408983201E-12</v>
      </c>
      <c r="K95" s="20">
        <f t="shared" si="7"/>
        <v>2.9930829335473551E-2</v>
      </c>
    </row>
    <row r="96" spans="1:11">
      <c r="A96" s="20">
        <v>1.0000000000000001E-5</v>
      </c>
      <c r="B96" s="20">
        <v>1.0000000000000001E-9</v>
      </c>
      <c r="C96" s="20">
        <v>9.9999999999999995E-7</v>
      </c>
      <c r="D96" s="20">
        <v>2.5000000000000001E-11</v>
      </c>
      <c r="E96" s="20">
        <f t="shared" si="4"/>
        <v>100</v>
      </c>
      <c r="F96" s="20">
        <f t="shared" si="5"/>
        <v>4.0000000000000001E-3</v>
      </c>
      <c r="G96" s="20">
        <f t="shared" si="6"/>
        <v>1E-4</v>
      </c>
      <c r="H96" s="23" t="s">
        <v>107</v>
      </c>
      <c r="I96" s="20">
        <v>2.7970366963576499E-13</v>
      </c>
      <c r="J96" s="20">
        <v>1.9802376136508501E-12</v>
      </c>
      <c r="K96" s="20">
        <f t="shared" si="7"/>
        <v>0.14124752893673778</v>
      </c>
    </row>
    <row r="97" spans="1:11">
      <c r="A97" s="20">
        <v>1.0000000000000001E-5</v>
      </c>
      <c r="B97" s="20">
        <v>1.0000000000000001E-9</v>
      </c>
      <c r="C97" s="20">
        <v>9.9999999999999995E-7</v>
      </c>
      <c r="D97" s="20">
        <v>2.5000000000000002E-10</v>
      </c>
      <c r="E97" s="20">
        <f t="shared" si="4"/>
        <v>10</v>
      </c>
      <c r="F97" s="20">
        <f t="shared" si="5"/>
        <v>4.0000000000000001E-3</v>
      </c>
      <c r="G97" s="20">
        <f t="shared" si="6"/>
        <v>1E-4</v>
      </c>
      <c r="H97" s="23" t="s">
        <v>107</v>
      </c>
      <c r="I97" s="20">
        <v>1.52962626609714E-12</v>
      </c>
      <c r="J97" s="20">
        <v>3.2289847262428899E-12</v>
      </c>
      <c r="K97" s="20">
        <f t="shared" si="7"/>
        <v>0.47371740524674094</v>
      </c>
    </row>
    <row r="98" spans="1:11">
      <c r="A98" s="20">
        <v>1.0000000000000001E-5</v>
      </c>
      <c r="B98" s="20">
        <v>1.0000000000000001E-9</v>
      </c>
      <c r="C98" s="20">
        <v>9.9999999999999995E-7</v>
      </c>
      <c r="D98" s="20">
        <v>2.5000000000000001E-9</v>
      </c>
      <c r="E98" s="20">
        <f t="shared" si="4"/>
        <v>1</v>
      </c>
      <c r="F98" s="20">
        <f t="shared" si="5"/>
        <v>4.0000000000000001E-3</v>
      </c>
      <c r="G98" s="20">
        <f t="shared" si="6"/>
        <v>1E-4</v>
      </c>
      <c r="H98" s="23" t="s">
        <v>107</v>
      </c>
      <c r="I98" s="20">
        <v>9.9565057185353593E-12</v>
      </c>
      <c r="J98" s="20">
        <v>1.1701594484845799E-11</v>
      </c>
      <c r="K98" s="20">
        <f t="shared" si="7"/>
        <v>0.85086743788887709</v>
      </c>
    </row>
    <row r="99" spans="1:11">
      <c r="A99" s="20">
        <v>1.0000000000000001E-5</v>
      </c>
      <c r="B99" s="20">
        <v>1.0000000000000001E-9</v>
      </c>
      <c r="C99" s="20">
        <v>9.9999999999999995E-7</v>
      </c>
      <c r="D99" s="20">
        <v>2.4999999999999999E-8</v>
      </c>
      <c r="E99" s="20">
        <f t="shared" si="4"/>
        <v>0.1</v>
      </c>
      <c r="F99" s="20">
        <f t="shared" si="5"/>
        <v>4.0000000000000001E-3</v>
      </c>
      <c r="G99" s="20">
        <f t="shared" si="6"/>
        <v>1E-4</v>
      </c>
      <c r="H99" s="23" t="s">
        <v>107</v>
      </c>
      <c r="I99" s="20">
        <v>7.9540708463026005E-11</v>
      </c>
      <c r="J99" s="20">
        <v>8.1149460390578204E-11</v>
      </c>
      <c r="K99" s="20">
        <f t="shared" si="7"/>
        <v>0.98017544516243038</v>
      </c>
    </row>
    <row r="100" spans="1:11">
      <c r="A100" s="20">
        <v>1.0000000000000001E-5</v>
      </c>
      <c r="B100" s="20">
        <v>1.0000000000000001E-9</v>
      </c>
      <c r="C100" s="20">
        <v>1.0000000000000001E-5</v>
      </c>
      <c r="D100" s="20">
        <v>2.4999999999999999E-13</v>
      </c>
      <c r="E100" s="20">
        <f t="shared" si="4"/>
        <v>10000</v>
      </c>
      <c r="F100" s="20">
        <f t="shared" si="5"/>
        <v>0.04</v>
      </c>
      <c r="G100" s="20">
        <f t="shared" si="6"/>
        <v>1E-4</v>
      </c>
      <c r="H100" s="23" t="s">
        <v>107</v>
      </c>
      <c r="I100" s="20">
        <v>2.18528E-14</v>
      </c>
      <c r="J100" s="20">
        <v>2.0396299999999999E-12</v>
      </c>
      <c r="K100" s="20">
        <f t="shared" si="7"/>
        <v>1.0714100106391846E-2</v>
      </c>
    </row>
    <row r="101" spans="1:11">
      <c r="A101" s="20">
        <v>1.0000000000000001E-5</v>
      </c>
      <c r="B101" s="20">
        <v>1.0000000000000001E-9</v>
      </c>
      <c r="C101" s="20">
        <v>1.0000000000000001E-5</v>
      </c>
      <c r="D101" s="20">
        <v>2.4999999999999998E-12</v>
      </c>
      <c r="E101" s="20">
        <f t="shared" si="4"/>
        <v>1000.0000000000001</v>
      </c>
      <c r="F101" s="20">
        <f t="shared" si="5"/>
        <v>0.04</v>
      </c>
      <c r="G101" s="20">
        <f t="shared" si="6"/>
        <v>1E-4</v>
      </c>
      <c r="H101" s="23" t="s">
        <v>107</v>
      </c>
      <c r="I101" s="20">
        <v>7.2615299999999998E-14</v>
      </c>
      <c r="J101" s="20">
        <v>2.03961E-12</v>
      </c>
      <c r="K101" s="20">
        <f t="shared" si="7"/>
        <v>3.5602541662376627E-2</v>
      </c>
    </row>
    <row r="102" spans="1:11">
      <c r="A102" s="20">
        <v>1.0000000000000001E-5</v>
      </c>
      <c r="B102" s="20">
        <v>1.0000000000000001E-9</v>
      </c>
      <c r="C102" s="20">
        <v>1.0000000000000001E-5</v>
      </c>
      <c r="D102" s="20">
        <v>2.5000000000000001E-11</v>
      </c>
      <c r="E102" s="20">
        <f t="shared" si="4"/>
        <v>100</v>
      </c>
      <c r="F102" s="20">
        <f t="shared" si="5"/>
        <v>0.04</v>
      </c>
      <c r="G102" s="20">
        <f t="shared" si="6"/>
        <v>1E-4</v>
      </c>
      <c r="H102" s="23" t="s">
        <v>107</v>
      </c>
      <c r="I102" s="20">
        <v>3.1513899999999999E-13</v>
      </c>
      <c r="J102" s="20">
        <v>2.1220400000000001E-12</v>
      </c>
      <c r="K102" s="20">
        <f t="shared" si="7"/>
        <v>0.14850756818910105</v>
      </c>
    </row>
    <row r="103" spans="1:11">
      <c r="A103" s="20">
        <v>1.0000000000000001E-5</v>
      </c>
      <c r="B103" s="20">
        <v>1.0000000000000001E-9</v>
      </c>
      <c r="C103" s="20">
        <v>1.0000000000000001E-5</v>
      </c>
      <c r="D103" s="20">
        <v>2.5000000000000002E-10</v>
      </c>
      <c r="E103" s="20">
        <f t="shared" si="4"/>
        <v>10</v>
      </c>
      <c r="F103" s="20">
        <f t="shared" si="5"/>
        <v>0.04</v>
      </c>
      <c r="G103" s="20">
        <f t="shared" si="6"/>
        <v>1E-4</v>
      </c>
      <c r="H103" s="23" t="s">
        <v>107</v>
      </c>
      <c r="I103" s="20">
        <v>1.63421E-12</v>
      </c>
      <c r="J103" s="20">
        <v>3.4445300000000001E-12</v>
      </c>
      <c r="K103" s="20">
        <f t="shared" si="7"/>
        <v>0.47443628013110639</v>
      </c>
    </row>
    <row r="104" spans="1:11">
      <c r="A104" s="20">
        <v>1.0000000000000001E-5</v>
      </c>
      <c r="B104" s="20">
        <v>1.0000000000000001E-9</v>
      </c>
      <c r="C104" s="20">
        <v>1.0000000000000001E-5</v>
      </c>
      <c r="D104" s="20">
        <v>2.5000000000000001E-9</v>
      </c>
      <c r="E104" s="20">
        <f t="shared" si="4"/>
        <v>1</v>
      </c>
      <c r="F104" s="20">
        <f t="shared" si="5"/>
        <v>0.04</v>
      </c>
      <c r="G104" s="20">
        <f t="shared" si="6"/>
        <v>1E-4</v>
      </c>
      <c r="H104" s="23" t="s">
        <v>107</v>
      </c>
      <c r="I104" s="20">
        <v>1.0407E-11</v>
      </c>
      <c r="J104" s="20">
        <v>1.22723E-11</v>
      </c>
      <c r="K104" s="20">
        <f t="shared" si="7"/>
        <v>0.8480073009949235</v>
      </c>
    </row>
    <row r="105" spans="1:11">
      <c r="A105" s="20">
        <v>1.0000000000000001E-5</v>
      </c>
      <c r="B105" s="20">
        <v>1.0000000000000001E-9</v>
      </c>
      <c r="C105" s="20">
        <v>1.0000000000000001E-5</v>
      </c>
      <c r="D105" s="20">
        <v>2.4999999999999999E-8</v>
      </c>
      <c r="E105" s="20">
        <f t="shared" si="4"/>
        <v>0.1</v>
      </c>
      <c r="F105" s="20">
        <f t="shared" si="5"/>
        <v>0.04</v>
      </c>
      <c r="G105" s="20">
        <f t="shared" si="6"/>
        <v>1E-4</v>
      </c>
      <c r="H105" s="23" t="s">
        <v>107</v>
      </c>
      <c r="I105" s="20">
        <v>8.2415400000000005E-11</v>
      </c>
      <c r="J105" s="20">
        <v>8.4130399999999996E-11</v>
      </c>
      <c r="K105" s="20">
        <f t="shared" si="7"/>
        <v>0.97961497865218772</v>
      </c>
    </row>
    <row r="106" spans="1:11">
      <c r="A106" s="20">
        <v>1.0000000000000001E-5</v>
      </c>
      <c r="B106" s="20">
        <v>1.0000000000000001E-9</v>
      </c>
      <c r="C106" s="20">
        <v>1E-4</v>
      </c>
      <c r="D106" s="20">
        <v>2.4999999999999999E-17</v>
      </c>
      <c r="E106" s="20">
        <f t="shared" si="4"/>
        <v>100000000</v>
      </c>
      <c r="F106" s="20">
        <f t="shared" si="5"/>
        <v>0.4</v>
      </c>
      <c r="G106" s="20">
        <f t="shared" si="6"/>
        <v>1E-4</v>
      </c>
      <c r="H106" s="23" t="s">
        <v>107</v>
      </c>
      <c r="I106" s="20">
        <v>4.7923699149086298E-13</v>
      </c>
      <c r="J106" s="20">
        <v>3.6972804355281501E-12</v>
      </c>
      <c r="K106" s="20">
        <f t="shared" si="7"/>
        <v>0.12961878327804063</v>
      </c>
    </row>
    <row r="107" spans="1:11">
      <c r="A107" s="20">
        <v>1.0000000000000001E-5</v>
      </c>
      <c r="B107" s="20">
        <v>1.0000000000000001E-9</v>
      </c>
      <c r="C107" s="20">
        <v>1E-4</v>
      </c>
      <c r="D107" s="20">
        <v>2.5000000000000002E-16</v>
      </c>
      <c r="E107" s="20">
        <f t="shared" si="4"/>
        <v>10000000</v>
      </c>
      <c r="F107" s="20">
        <f t="shared" si="5"/>
        <v>0.4</v>
      </c>
      <c r="G107" s="20">
        <f t="shared" si="6"/>
        <v>1E-4</v>
      </c>
      <c r="H107" s="23" t="s">
        <v>107</v>
      </c>
      <c r="I107" s="20">
        <v>4.7994978131041404E-13</v>
      </c>
      <c r="J107" s="20">
        <v>3.69955406783204E-12</v>
      </c>
      <c r="K107" s="20">
        <f t="shared" si="7"/>
        <v>0.12973179267296595</v>
      </c>
    </row>
    <row r="108" spans="1:11">
      <c r="A108" s="20">
        <v>1.0000000000000001E-5</v>
      </c>
      <c r="B108" s="20">
        <v>1.0000000000000001E-9</v>
      </c>
      <c r="C108" s="20">
        <v>1E-4</v>
      </c>
      <c r="D108" s="20">
        <v>2.5E-15</v>
      </c>
      <c r="E108" s="20">
        <f t="shared" si="4"/>
        <v>1000000</v>
      </c>
      <c r="F108" s="20">
        <f t="shared" si="5"/>
        <v>0.4</v>
      </c>
      <c r="G108" s="20">
        <f t="shared" si="6"/>
        <v>1E-4</v>
      </c>
      <c r="H108" s="23" t="s">
        <v>107</v>
      </c>
      <c r="I108" s="20">
        <v>4.8068055504761204E-13</v>
      </c>
      <c r="J108" s="20">
        <v>3.6974452822806299E-12</v>
      </c>
      <c r="K108" s="20">
        <f t="shared" si="7"/>
        <v>0.13000342624438307</v>
      </c>
    </row>
    <row r="109" spans="1:11">
      <c r="A109" s="20">
        <v>1.0000000000000001E-5</v>
      </c>
      <c r="B109" s="20">
        <v>1.0000000000000001E-9</v>
      </c>
      <c r="C109" s="20">
        <v>1E-4</v>
      </c>
      <c r="D109" s="20">
        <v>2.5000000000000001E-14</v>
      </c>
      <c r="E109" s="20">
        <f t="shared" si="4"/>
        <v>100000</v>
      </c>
      <c r="F109" s="20">
        <f t="shared" si="5"/>
        <v>0.4</v>
      </c>
      <c r="G109" s="20">
        <f t="shared" si="6"/>
        <v>1E-4</v>
      </c>
      <c r="H109" s="23" t="s">
        <v>107</v>
      </c>
      <c r="I109" s="20">
        <v>4.8484299240330098E-13</v>
      </c>
      <c r="J109" s="20">
        <v>3.69727869392189E-12</v>
      </c>
      <c r="K109" s="20">
        <f t="shared" si="7"/>
        <v>0.13113509490111053</v>
      </c>
    </row>
    <row r="110" spans="1:11">
      <c r="A110" s="20">
        <v>1.0000000000000001E-5</v>
      </c>
      <c r="B110" s="20">
        <v>1.0000000000000001E-9</v>
      </c>
      <c r="C110" s="20">
        <v>1E-4</v>
      </c>
      <c r="D110" s="20">
        <v>2.4999999999999999E-13</v>
      </c>
      <c r="E110" s="20">
        <f t="shared" si="4"/>
        <v>10000</v>
      </c>
      <c r="F110" s="20">
        <f t="shared" si="5"/>
        <v>0.4</v>
      </c>
      <c r="G110" s="20">
        <f t="shared" si="6"/>
        <v>1E-4</v>
      </c>
      <c r="H110" s="23" t="s">
        <v>107</v>
      </c>
      <c r="I110" s="20">
        <v>5.0314754940107098E-13</v>
      </c>
      <c r="J110" s="20">
        <v>3.6972751389621801E-12</v>
      </c>
      <c r="K110" s="20">
        <f t="shared" si="7"/>
        <v>0.13608604458425666</v>
      </c>
    </row>
    <row r="111" spans="1:11">
      <c r="A111" s="20">
        <v>1.0000000000000001E-5</v>
      </c>
      <c r="B111" s="20">
        <v>1.0000000000000001E-9</v>
      </c>
      <c r="C111" s="20">
        <v>1E-4</v>
      </c>
      <c r="D111" s="20">
        <v>2.4999999999999998E-12</v>
      </c>
      <c r="E111" s="20">
        <f t="shared" si="4"/>
        <v>1000.0000000000001</v>
      </c>
      <c r="F111" s="20">
        <f t="shared" si="5"/>
        <v>0.4</v>
      </c>
      <c r="G111" s="20">
        <f t="shared" si="6"/>
        <v>1E-4</v>
      </c>
      <c r="H111" s="23" t="s">
        <v>107</v>
      </c>
      <c r="I111" s="20">
        <v>5.8967422324329897E-13</v>
      </c>
      <c r="J111" s="20">
        <v>3.6972618115639997E-12</v>
      </c>
      <c r="K111" s="20">
        <f t="shared" si="7"/>
        <v>0.15948944199703768</v>
      </c>
    </row>
    <row r="112" spans="1:11">
      <c r="A112" s="20">
        <v>1.0000000000000001E-5</v>
      </c>
      <c r="B112" s="20">
        <v>1.0000000000000001E-9</v>
      </c>
      <c r="C112" s="20">
        <v>1E-4</v>
      </c>
      <c r="D112" s="20">
        <v>2.5000000000000001E-11</v>
      </c>
      <c r="E112" s="20">
        <f t="shared" si="4"/>
        <v>100</v>
      </c>
      <c r="F112" s="20">
        <f t="shared" si="5"/>
        <v>0.4</v>
      </c>
      <c r="G112" s="20">
        <f t="shared" si="6"/>
        <v>1E-4</v>
      </c>
      <c r="H112" s="23" t="s">
        <v>107</v>
      </c>
      <c r="I112" s="20">
        <v>9.9323462330881797E-13</v>
      </c>
      <c r="J112" s="20">
        <v>3.8240981466273697E-12</v>
      </c>
      <c r="K112" s="20">
        <f t="shared" si="7"/>
        <v>0.2597304214550018</v>
      </c>
    </row>
    <row r="113" spans="1:11">
      <c r="A113" s="20">
        <v>1.0000000000000001E-5</v>
      </c>
      <c r="B113" s="20">
        <v>1.0000000000000001E-9</v>
      </c>
      <c r="C113" s="20">
        <v>1E-4</v>
      </c>
      <c r="D113" s="20">
        <v>2.5000000000000002E-10</v>
      </c>
      <c r="E113" s="20">
        <f t="shared" si="4"/>
        <v>10</v>
      </c>
      <c r="F113" s="20">
        <f t="shared" si="5"/>
        <v>0.4</v>
      </c>
      <c r="G113" s="20">
        <f t="shared" si="6"/>
        <v>1E-4</v>
      </c>
      <c r="H113" s="23" t="s">
        <v>107</v>
      </c>
      <c r="I113" s="20">
        <v>3.0045499852632299E-12</v>
      </c>
      <c r="J113" s="20">
        <v>6.0044143789191502E-12</v>
      </c>
      <c r="K113" s="20">
        <f t="shared" si="7"/>
        <v>0.50039017890102322</v>
      </c>
    </row>
    <row r="114" spans="1:11">
      <c r="A114" s="20">
        <v>1.0000000000000001E-5</v>
      </c>
      <c r="B114" s="20">
        <v>1.0000000000000001E-9</v>
      </c>
      <c r="C114" s="20">
        <v>1E-4</v>
      </c>
      <c r="D114" s="20">
        <v>2.5000000000000001E-9</v>
      </c>
      <c r="E114" s="20">
        <f t="shared" si="4"/>
        <v>1</v>
      </c>
      <c r="F114" s="20">
        <f t="shared" si="5"/>
        <v>0.4</v>
      </c>
      <c r="G114" s="20">
        <f t="shared" si="6"/>
        <v>1E-4</v>
      </c>
      <c r="H114" s="23" t="s">
        <v>107</v>
      </c>
      <c r="I114" s="20">
        <v>1.53082636221426E-11</v>
      </c>
      <c r="J114" s="20">
        <v>1.8547930694396402E-11</v>
      </c>
      <c r="K114" s="20">
        <f t="shared" si="7"/>
        <v>0.82533539047390592</v>
      </c>
    </row>
    <row r="115" spans="1:11">
      <c r="A115" s="20">
        <v>1.0000000000000001E-5</v>
      </c>
      <c r="B115" s="20">
        <v>1.0000000000000001E-9</v>
      </c>
      <c r="C115" s="20">
        <v>1E-4</v>
      </c>
      <c r="D115" s="20">
        <v>2.4999999999999999E-8</v>
      </c>
      <c r="E115" s="20">
        <f t="shared" si="4"/>
        <v>0.1</v>
      </c>
      <c r="F115" s="20">
        <f t="shared" si="5"/>
        <v>0.4</v>
      </c>
      <c r="G115" s="20">
        <f t="shared" si="6"/>
        <v>1E-4</v>
      </c>
      <c r="H115" s="23" t="s">
        <v>107</v>
      </c>
      <c r="I115" s="20">
        <v>1.11215532091813E-10</v>
      </c>
      <c r="J115" s="20">
        <v>1.1412049054475E-10</v>
      </c>
      <c r="K115" s="20">
        <f t="shared" si="7"/>
        <v>0.97454481277577509</v>
      </c>
    </row>
    <row r="116" spans="1:11">
      <c r="A116" s="20">
        <v>1.0000000000000001E-5</v>
      </c>
      <c r="B116" s="20">
        <v>1E-8</v>
      </c>
      <c r="C116" s="20">
        <v>0</v>
      </c>
      <c r="D116" s="20">
        <v>2.4999999999999999E-17</v>
      </c>
      <c r="E116" s="20">
        <f t="shared" si="4"/>
        <v>100000000</v>
      </c>
      <c r="F116" s="20">
        <f t="shared" si="5"/>
        <v>0</v>
      </c>
      <c r="G116" s="20">
        <f t="shared" si="6"/>
        <v>1E-3</v>
      </c>
      <c r="H116" s="23" t="s">
        <v>107</v>
      </c>
      <c r="I116" s="20">
        <v>2.06283067188911E-15</v>
      </c>
      <c r="J116" s="20">
        <v>1.8874617571054899E-12</v>
      </c>
      <c r="K116" s="20">
        <f t="shared" si="7"/>
        <v>1.0929125658432181E-3</v>
      </c>
    </row>
    <row r="117" spans="1:11">
      <c r="A117" s="20">
        <v>1.0000000000000001E-5</v>
      </c>
      <c r="B117" s="20">
        <v>1E-8</v>
      </c>
      <c r="C117" s="20">
        <v>0</v>
      </c>
      <c r="D117" s="20">
        <v>2.5000000000000002E-16</v>
      </c>
      <c r="E117" s="20">
        <f t="shared" si="4"/>
        <v>10000000</v>
      </c>
      <c r="F117" s="20">
        <f t="shared" si="5"/>
        <v>0</v>
      </c>
      <c r="G117" s="20">
        <f t="shared" si="6"/>
        <v>1E-3</v>
      </c>
      <c r="H117" s="23" t="s">
        <v>107</v>
      </c>
      <c r="I117" s="20">
        <v>2.0862074414023601E-15</v>
      </c>
      <c r="J117" s="20">
        <v>1.8874617511703401E-12</v>
      </c>
      <c r="K117" s="20">
        <f t="shared" si="7"/>
        <v>1.1052978637097074E-3</v>
      </c>
    </row>
    <row r="118" spans="1:11">
      <c r="A118" s="20">
        <v>1.0000000000000001E-5</v>
      </c>
      <c r="B118" s="20">
        <v>1E-8</v>
      </c>
      <c r="C118" s="20">
        <v>0</v>
      </c>
      <c r="D118" s="20">
        <v>2.5E-15</v>
      </c>
      <c r="E118" s="20">
        <f t="shared" si="4"/>
        <v>1000000</v>
      </c>
      <c r="F118" s="20">
        <f t="shared" si="5"/>
        <v>0</v>
      </c>
      <c r="G118" s="20">
        <f t="shared" si="6"/>
        <v>1E-3</v>
      </c>
      <c r="H118" s="23" t="s">
        <v>107</v>
      </c>
      <c r="I118" s="20">
        <v>2.2836724510790799E-15</v>
      </c>
      <c r="J118" s="20">
        <v>1.8874616796037802E-12</v>
      </c>
      <c r="K118" s="20">
        <f t="shared" si="7"/>
        <v>1.2099172532914538E-3</v>
      </c>
    </row>
    <row r="119" spans="1:11">
      <c r="A119" s="20">
        <v>1.0000000000000001E-5</v>
      </c>
      <c r="B119" s="20">
        <v>1E-8</v>
      </c>
      <c r="C119" s="20">
        <v>0</v>
      </c>
      <c r="D119" s="20">
        <v>2.5000000000000001E-14</v>
      </c>
      <c r="E119" s="20">
        <f t="shared" si="4"/>
        <v>100000</v>
      </c>
      <c r="F119" s="20">
        <f t="shared" si="5"/>
        <v>0</v>
      </c>
      <c r="G119" s="20">
        <f t="shared" si="6"/>
        <v>1E-3</v>
      </c>
      <c r="H119" s="23" t="s">
        <v>107</v>
      </c>
      <c r="I119" s="20">
        <v>3.8892269939053404E-15</v>
      </c>
      <c r="J119" s="20">
        <v>1.8874609441498999E-12</v>
      </c>
      <c r="K119" s="20">
        <f t="shared" si="7"/>
        <v>2.0605602494503657E-3</v>
      </c>
    </row>
    <row r="120" spans="1:11">
      <c r="A120" s="20">
        <v>1.0000000000000001E-5</v>
      </c>
      <c r="B120" s="20">
        <v>1E-8</v>
      </c>
      <c r="C120" s="20">
        <v>0</v>
      </c>
      <c r="D120" s="20">
        <v>2.4999999999999999E-13</v>
      </c>
      <c r="E120" s="20">
        <f t="shared" si="4"/>
        <v>10000</v>
      </c>
      <c r="F120" s="20">
        <f t="shared" si="5"/>
        <v>0</v>
      </c>
      <c r="G120" s="20">
        <f t="shared" si="6"/>
        <v>1E-3</v>
      </c>
      <c r="H120" s="23" t="s">
        <v>107</v>
      </c>
      <c r="I120" s="20">
        <v>1.2987072252145401E-14</v>
      </c>
      <c r="J120" s="20">
        <v>1.8874535100339298E-12</v>
      </c>
      <c r="K120" s="20">
        <f t="shared" si="7"/>
        <v>6.8807375562389018E-3</v>
      </c>
    </row>
    <row r="121" spans="1:11">
      <c r="A121" s="20">
        <v>1.0000000000000001E-5</v>
      </c>
      <c r="B121" s="20">
        <v>1E-8</v>
      </c>
      <c r="C121" s="20">
        <v>0</v>
      </c>
      <c r="D121" s="20">
        <v>2.4999999999999998E-12</v>
      </c>
      <c r="E121" s="20">
        <f t="shared" si="4"/>
        <v>1000.0000000000001</v>
      </c>
      <c r="F121" s="20">
        <f t="shared" si="5"/>
        <v>0</v>
      </c>
      <c r="G121" s="20">
        <f t="shared" si="6"/>
        <v>1E-3</v>
      </c>
      <c r="H121" s="23" t="s">
        <v>107</v>
      </c>
      <c r="I121" s="20">
        <v>5.6398434632112801E-14</v>
      </c>
      <c r="J121" s="20">
        <v>1.88742606404624E-12</v>
      </c>
      <c r="K121" s="20">
        <f t="shared" si="7"/>
        <v>2.9881135852922659E-2</v>
      </c>
    </row>
    <row r="122" spans="1:11">
      <c r="A122" s="20">
        <v>1.0000000000000001E-5</v>
      </c>
      <c r="B122" s="20">
        <v>1E-8</v>
      </c>
      <c r="C122" s="20">
        <v>0</v>
      </c>
      <c r="D122" s="20">
        <v>2.5000000000000001E-11</v>
      </c>
      <c r="E122" s="20">
        <f t="shared" si="4"/>
        <v>100</v>
      </c>
      <c r="F122" s="20">
        <f t="shared" si="5"/>
        <v>0</v>
      </c>
      <c r="G122" s="20">
        <f t="shared" si="6"/>
        <v>1E-3</v>
      </c>
      <c r="H122" s="23" t="s">
        <v>107</v>
      </c>
      <c r="I122" s="20">
        <v>2.7718209208235101E-13</v>
      </c>
      <c r="J122" s="20">
        <v>1.96675650327186E-12</v>
      </c>
      <c r="K122" s="20">
        <f t="shared" si="7"/>
        <v>0.14093360902645344</v>
      </c>
    </row>
    <row r="123" spans="1:11">
      <c r="A123" s="20">
        <v>1.0000000000000001E-5</v>
      </c>
      <c r="B123" s="20">
        <v>1E-8</v>
      </c>
      <c r="C123" s="20">
        <v>0</v>
      </c>
      <c r="D123" s="20">
        <v>2.5000000000000002E-10</v>
      </c>
      <c r="E123" s="20">
        <f t="shared" si="4"/>
        <v>10</v>
      </c>
      <c r="F123" s="20">
        <f t="shared" si="5"/>
        <v>0</v>
      </c>
      <c r="G123" s="20">
        <f t="shared" si="6"/>
        <v>1E-3</v>
      </c>
      <c r="H123" s="23" t="s">
        <v>107</v>
      </c>
      <c r="I123" s="20">
        <v>1.5197926080858999E-12</v>
      </c>
      <c r="J123" s="20">
        <v>3.2083482243217599E-12</v>
      </c>
      <c r="K123" s="20">
        <f t="shared" si="7"/>
        <v>0.47369939352739115</v>
      </c>
    </row>
    <row r="124" spans="1:11">
      <c r="A124" s="20">
        <v>1.0000000000000001E-5</v>
      </c>
      <c r="B124" s="20">
        <v>1E-8</v>
      </c>
      <c r="C124" s="20">
        <v>0</v>
      </c>
      <c r="D124" s="20">
        <v>2.5000000000000001E-9</v>
      </c>
      <c r="E124" s="20">
        <f t="shared" si="4"/>
        <v>1</v>
      </c>
      <c r="F124" s="20">
        <f t="shared" si="5"/>
        <v>0</v>
      </c>
      <c r="G124" s="20">
        <f t="shared" si="6"/>
        <v>1E-3</v>
      </c>
      <c r="H124" s="23" t="s">
        <v>107</v>
      </c>
      <c r="I124" s="20">
        <v>9.9098398789938898E-12</v>
      </c>
      <c r="J124" s="20">
        <v>1.16434178380939E-11</v>
      </c>
      <c r="K124" s="20">
        <f t="shared" si="7"/>
        <v>0.8511109037564345</v>
      </c>
    </row>
    <row r="125" spans="1:11">
      <c r="A125" s="20">
        <v>1.0000000000000001E-5</v>
      </c>
      <c r="B125" s="20">
        <v>1E-8</v>
      </c>
      <c r="C125" s="20">
        <v>0</v>
      </c>
      <c r="D125" s="20">
        <v>2.4999999999999999E-8</v>
      </c>
      <c r="E125" s="20">
        <f t="shared" si="4"/>
        <v>0.1</v>
      </c>
      <c r="F125" s="20">
        <f t="shared" si="5"/>
        <v>0</v>
      </c>
      <c r="G125" s="20">
        <f t="shared" si="6"/>
        <v>1E-3</v>
      </c>
      <c r="H125" s="23" t="s">
        <v>107</v>
      </c>
      <c r="I125" s="20">
        <v>7.9226166846636499E-11</v>
      </c>
      <c r="J125" s="20">
        <v>8.0824989693350095E-11</v>
      </c>
      <c r="K125" s="20">
        <f t="shared" si="7"/>
        <v>0.98021870645725384</v>
      </c>
    </row>
    <row r="126" spans="1:11">
      <c r="A126" s="20">
        <v>1.0000000000000001E-5</v>
      </c>
      <c r="B126" s="20">
        <v>1E-8</v>
      </c>
      <c r="C126" s="20">
        <v>1E-8</v>
      </c>
      <c r="D126" s="20">
        <v>2.4999999999999999E-17</v>
      </c>
      <c r="E126" s="20">
        <f t="shared" si="4"/>
        <v>100000000</v>
      </c>
      <c r="F126" s="20">
        <f t="shared" si="5"/>
        <v>4.0000000000000003E-5</v>
      </c>
      <c r="G126" s="20">
        <f t="shared" si="6"/>
        <v>1E-3</v>
      </c>
      <c r="H126" s="23" t="s">
        <v>107</v>
      </c>
      <c r="I126" s="20">
        <v>2.0932900000000001E-15</v>
      </c>
      <c r="J126" s="20">
        <v>1.8874900000000001E-12</v>
      </c>
      <c r="K126" s="20">
        <f t="shared" si="7"/>
        <v>1.1090336902447166E-3</v>
      </c>
    </row>
    <row r="127" spans="1:11">
      <c r="A127" s="20">
        <v>1.0000000000000001E-5</v>
      </c>
      <c r="B127" s="20">
        <v>1E-8</v>
      </c>
      <c r="C127" s="20">
        <v>1E-8</v>
      </c>
      <c r="D127" s="20">
        <v>2.5000000000000002E-16</v>
      </c>
      <c r="E127" s="20">
        <f t="shared" si="4"/>
        <v>10000000</v>
      </c>
      <c r="F127" s="20">
        <f t="shared" si="5"/>
        <v>4.0000000000000003E-5</v>
      </c>
      <c r="G127" s="20">
        <f t="shared" si="6"/>
        <v>1E-3</v>
      </c>
      <c r="H127" s="23" t="s">
        <v>107</v>
      </c>
      <c r="I127" s="20">
        <v>2.11827E-15</v>
      </c>
      <c r="J127" s="20">
        <v>1.8874900000000001E-12</v>
      </c>
      <c r="K127" s="20">
        <f t="shared" si="7"/>
        <v>1.1222681974474037E-3</v>
      </c>
    </row>
    <row r="128" spans="1:11">
      <c r="A128" s="20">
        <v>1.0000000000000001E-5</v>
      </c>
      <c r="B128" s="20">
        <v>1E-8</v>
      </c>
      <c r="C128" s="20">
        <v>1E-8</v>
      </c>
      <c r="D128" s="20">
        <v>2.5E-15</v>
      </c>
      <c r="E128" s="20">
        <f t="shared" si="4"/>
        <v>1000000</v>
      </c>
      <c r="F128" s="20">
        <f t="shared" si="5"/>
        <v>4.0000000000000003E-5</v>
      </c>
      <c r="G128" s="20">
        <f t="shared" si="6"/>
        <v>1E-3</v>
      </c>
      <c r="H128" s="23" t="s">
        <v>107</v>
      </c>
      <c r="I128" s="20">
        <v>2.32348E-15</v>
      </c>
      <c r="J128" s="20">
        <v>1.8874900000000001E-12</v>
      </c>
      <c r="K128" s="20">
        <f t="shared" si="7"/>
        <v>1.2309893032545868E-3</v>
      </c>
    </row>
    <row r="129" spans="1:11">
      <c r="A129" s="20">
        <v>1.0000000000000001E-5</v>
      </c>
      <c r="B129" s="20">
        <v>1E-8</v>
      </c>
      <c r="C129" s="20">
        <v>1E-8</v>
      </c>
      <c r="D129" s="20">
        <v>2.5000000000000001E-14</v>
      </c>
      <c r="E129" s="20">
        <f t="shared" si="4"/>
        <v>100000</v>
      </c>
      <c r="F129" s="20">
        <f t="shared" si="5"/>
        <v>4.0000000000000003E-5</v>
      </c>
      <c r="G129" s="20">
        <f t="shared" si="6"/>
        <v>1E-3</v>
      </c>
      <c r="H129" s="23" t="s">
        <v>107</v>
      </c>
      <c r="I129" s="20">
        <v>4.0984900000000001E-15</v>
      </c>
      <c r="J129" s="20">
        <v>1.8874900000000001E-12</v>
      </c>
      <c r="K129" s="20">
        <f t="shared" si="7"/>
        <v>2.1713969345532958E-3</v>
      </c>
    </row>
    <row r="130" spans="1:11">
      <c r="A130" s="20">
        <v>1.0000000000000001E-5</v>
      </c>
      <c r="B130" s="20">
        <v>1E-8</v>
      </c>
      <c r="C130" s="20">
        <v>1E-8</v>
      </c>
      <c r="D130" s="20">
        <v>2.4999999999999999E-13</v>
      </c>
      <c r="E130" s="20">
        <f t="shared" si="4"/>
        <v>10000</v>
      </c>
      <c r="F130" s="20">
        <f t="shared" si="5"/>
        <v>4.0000000000000003E-5</v>
      </c>
      <c r="G130" s="20">
        <f t="shared" si="6"/>
        <v>1E-3</v>
      </c>
      <c r="H130" s="23" t="s">
        <v>107</v>
      </c>
      <c r="I130" s="20">
        <v>1.3475699999999999E-14</v>
      </c>
      <c r="J130" s="20">
        <v>1.8875000000000002E-12</v>
      </c>
      <c r="K130" s="20">
        <f t="shared" si="7"/>
        <v>7.1394437086092707E-3</v>
      </c>
    </row>
    <row r="131" spans="1:11">
      <c r="A131" s="20">
        <v>1.0000000000000001E-5</v>
      </c>
      <c r="B131" s="20">
        <v>1E-8</v>
      </c>
      <c r="C131" s="20">
        <v>1E-8</v>
      </c>
      <c r="D131" s="20">
        <v>2.4999999999999998E-12</v>
      </c>
      <c r="E131" s="20">
        <f t="shared" si="4"/>
        <v>1000.0000000000001</v>
      </c>
      <c r="F131" s="20">
        <f t="shared" si="5"/>
        <v>4.0000000000000003E-5</v>
      </c>
      <c r="G131" s="20">
        <f t="shared" si="6"/>
        <v>1E-3</v>
      </c>
      <c r="H131" s="23" t="s">
        <v>107</v>
      </c>
      <c r="I131" s="20">
        <v>5.6468400000000002E-14</v>
      </c>
      <c r="J131" s="20">
        <v>1.88752E-12</v>
      </c>
      <c r="K131" s="20">
        <f t="shared" si="7"/>
        <v>2.9916716114266339E-2</v>
      </c>
    </row>
    <row r="132" spans="1:11">
      <c r="A132" s="20">
        <v>1.0000000000000001E-5</v>
      </c>
      <c r="B132" s="20">
        <v>1E-8</v>
      </c>
      <c r="C132" s="20">
        <v>1E-8</v>
      </c>
      <c r="D132" s="20">
        <v>2.5000000000000001E-11</v>
      </c>
      <c r="E132" s="20">
        <f t="shared" ref="E132:E182" si="8">A132*0.00025/D132</f>
        <v>100</v>
      </c>
      <c r="F132" s="20">
        <f t="shared" ref="F132:F195" si="9">C132/(0.00025)</f>
        <v>4.0000000000000003E-5</v>
      </c>
      <c r="G132" s="20">
        <f t="shared" ref="G132:G195" si="10">B132/A132</f>
        <v>1E-3</v>
      </c>
      <c r="H132" s="23" t="s">
        <v>107</v>
      </c>
      <c r="I132" s="20">
        <v>2.7723299999999999E-13</v>
      </c>
      <c r="J132" s="20">
        <v>1.9669E-12</v>
      </c>
      <c r="K132" s="20">
        <f t="shared" ref="K132:K195" si="11">I132/J132</f>
        <v>0.140949209415832</v>
      </c>
    </row>
    <row r="133" spans="1:11">
      <c r="A133" s="20">
        <v>1.0000000000000001E-5</v>
      </c>
      <c r="B133" s="20">
        <v>1E-8</v>
      </c>
      <c r="C133" s="20">
        <v>1E-8</v>
      </c>
      <c r="D133" s="20">
        <v>2.5000000000000002E-10</v>
      </c>
      <c r="E133" s="20">
        <f t="shared" si="8"/>
        <v>10</v>
      </c>
      <c r="F133" s="20">
        <f t="shared" si="9"/>
        <v>4.0000000000000003E-5</v>
      </c>
      <c r="G133" s="20">
        <f t="shared" si="10"/>
        <v>1E-3</v>
      </c>
      <c r="H133" s="23" t="s">
        <v>107</v>
      </c>
      <c r="I133" s="20">
        <v>1.5199200000000001E-12</v>
      </c>
      <c r="J133" s="20">
        <v>3.20858E-12</v>
      </c>
      <c r="K133" s="20">
        <f t="shared" si="11"/>
        <v>0.4737048787937343</v>
      </c>
    </row>
    <row r="134" spans="1:11">
      <c r="A134" s="20">
        <v>1.0000000000000001E-5</v>
      </c>
      <c r="B134" s="20">
        <v>1E-8</v>
      </c>
      <c r="C134" s="20">
        <v>1E-8</v>
      </c>
      <c r="D134" s="20">
        <v>2.5000000000000001E-9</v>
      </c>
      <c r="E134" s="20">
        <f t="shared" si="8"/>
        <v>1</v>
      </c>
      <c r="F134" s="20">
        <f t="shared" si="9"/>
        <v>4.0000000000000003E-5</v>
      </c>
      <c r="G134" s="20">
        <f t="shared" si="10"/>
        <v>1E-3</v>
      </c>
      <c r="H134" s="23" t="s">
        <v>107</v>
      </c>
      <c r="I134" s="20">
        <v>9.91065E-12</v>
      </c>
      <c r="J134" s="20">
        <v>1.16443E-11</v>
      </c>
      <c r="K134" s="20">
        <f t="shared" si="11"/>
        <v>0.85111599666789761</v>
      </c>
    </row>
    <row r="135" spans="1:11">
      <c r="A135" s="20">
        <v>1.0000000000000001E-5</v>
      </c>
      <c r="B135" s="20">
        <v>1E-8</v>
      </c>
      <c r="C135" s="20">
        <v>1E-8</v>
      </c>
      <c r="D135" s="20">
        <v>2.4999999999999999E-8</v>
      </c>
      <c r="E135" s="20">
        <f t="shared" si="8"/>
        <v>0.1</v>
      </c>
      <c r="F135" s="20">
        <f t="shared" si="9"/>
        <v>4.0000000000000003E-5</v>
      </c>
      <c r="G135" s="20">
        <f t="shared" si="10"/>
        <v>1E-3</v>
      </c>
      <c r="H135" s="23" t="s">
        <v>107</v>
      </c>
      <c r="I135" s="20">
        <v>7.9231999999999998E-11</v>
      </c>
      <c r="J135" s="20">
        <v>8.0830800000000003E-11</v>
      </c>
      <c r="K135" s="20">
        <f t="shared" si="11"/>
        <v>0.98022041103143842</v>
      </c>
    </row>
    <row r="136" spans="1:11">
      <c r="A136" s="20">
        <v>1.0000000000000001E-5</v>
      </c>
      <c r="B136" s="20">
        <v>1E-8</v>
      </c>
      <c r="C136" s="20">
        <v>9.9999999999999995E-8</v>
      </c>
      <c r="D136" s="20">
        <v>2.4999999999999999E-17</v>
      </c>
      <c r="E136" s="20">
        <f t="shared" si="8"/>
        <v>100000000</v>
      </c>
      <c r="F136" s="20">
        <f t="shared" si="9"/>
        <v>3.9999999999999996E-4</v>
      </c>
      <c r="G136" s="20">
        <f t="shared" si="10"/>
        <v>1E-3</v>
      </c>
      <c r="H136" s="23" t="s">
        <v>107</v>
      </c>
      <c r="I136" s="20">
        <v>2.0932891923026001E-15</v>
      </c>
      <c r="J136" s="20">
        <v>1.8874941487827101E-12</v>
      </c>
      <c r="K136" s="20">
        <f t="shared" si="11"/>
        <v>1.1090308246267211E-3</v>
      </c>
    </row>
    <row r="137" spans="1:11">
      <c r="A137" s="20">
        <v>1.0000000000000001E-5</v>
      </c>
      <c r="B137" s="20">
        <v>1E-8</v>
      </c>
      <c r="C137" s="20">
        <v>9.9999999999999995E-8</v>
      </c>
      <c r="D137" s="20">
        <v>2.5000000000000002E-16</v>
      </c>
      <c r="E137" s="20">
        <f t="shared" si="8"/>
        <v>10000000</v>
      </c>
      <c r="F137" s="20">
        <f t="shared" si="9"/>
        <v>3.9999999999999996E-4</v>
      </c>
      <c r="G137" s="20">
        <f t="shared" si="10"/>
        <v>1E-3</v>
      </c>
      <c r="H137" s="23" t="s">
        <v>107</v>
      </c>
      <c r="I137" s="20">
        <v>2.1182693951860699E-15</v>
      </c>
      <c r="J137" s="20">
        <v>1.8874941488999201E-12</v>
      </c>
      <c r="K137" s="20">
        <f t="shared" si="11"/>
        <v>1.1222654101580402E-3</v>
      </c>
    </row>
    <row r="138" spans="1:11">
      <c r="A138" s="20">
        <v>1.0000000000000001E-5</v>
      </c>
      <c r="B138" s="20">
        <v>1E-8</v>
      </c>
      <c r="C138" s="20">
        <v>9.9999999999999995E-8</v>
      </c>
      <c r="D138" s="20">
        <v>2.5E-15</v>
      </c>
      <c r="E138" s="20">
        <f t="shared" si="8"/>
        <v>1000000</v>
      </c>
      <c r="F138" s="20">
        <f t="shared" si="9"/>
        <v>3.9999999999999996E-4</v>
      </c>
      <c r="G138" s="20">
        <f t="shared" si="10"/>
        <v>1E-3</v>
      </c>
      <c r="H138" s="23" t="s">
        <v>107</v>
      </c>
      <c r="I138" s="20">
        <v>2.3234769967346099E-15</v>
      </c>
      <c r="J138" s="20">
        <v>1.8874942250439501E-12</v>
      </c>
      <c r="K138" s="20">
        <f t="shared" si="11"/>
        <v>1.2309849566191429E-3</v>
      </c>
    </row>
    <row r="139" spans="1:11">
      <c r="A139" s="20">
        <v>1.0000000000000001E-5</v>
      </c>
      <c r="B139" s="20">
        <v>1E-8</v>
      </c>
      <c r="C139" s="20">
        <v>9.9999999999999995E-8</v>
      </c>
      <c r="D139" s="20">
        <v>2.5000000000000001E-14</v>
      </c>
      <c r="E139" s="20">
        <f t="shared" si="8"/>
        <v>100000</v>
      </c>
      <c r="F139" s="20">
        <f t="shared" si="9"/>
        <v>3.9999999999999996E-4</v>
      </c>
      <c r="G139" s="20">
        <f t="shared" si="10"/>
        <v>1E-3</v>
      </c>
      <c r="H139" s="23" t="s">
        <v>107</v>
      </c>
      <c r="I139" s="20">
        <v>4.0984935212329701E-15</v>
      </c>
      <c r="J139" s="20">
        <v>1.8874948530146E-12</v>
      </c>
      <c r="K139" s="20">
        <f t="shared" si="11"/>
        <v>2.1713932171455131E-3</v>
      </c>
    </row>
    <row r="140" spans="1:11">
      <c r="A140" s="20">
        <v>1.0000000000000001E-5</v>
      </c>
      <c r="B140" s="20">
        <v>1E-8</v>
      </c>
      <c r="C140" s="20">
        <v>9.9999999999999995E-8</v>
      </c>
      <c r="D140" s="20">
        <v>2.4999999999999999E-13</v>
      </c>
      <c r="E140" s="20">
        <f t="shared" si="8"/>
        <v>10000</v>
      </c>
      <c r="F140" s="20">
        <f t="shared" si="9"/>
        <v>3.9999999999999996E-4</v>
      </c>
      <c r="G140" s="20">
        <f t="shared" si="10"/>
        <v>1E-3</v>
      </c>
      <c r="H140" s="23" t="s">
        <v>107</v>
      </c>
      <c r="I140" s="20">
        <v>1.34757107002087E-14</v>
      </c>
      <c r="J140" s="20">
        <v>1.88749832525141E-12</v>
      </c>
      <c r="K140" s="20">
        <f t="shared" si="11"/>
        <v>7.1394557123189871E-3</v>
      </c>
    </row>
    <row r="141" spans="1:11">
      <c r="A141" s="20">
        <v>1.0000000000000001E-5</v>
      </c>
      <c r="B141" s="20">
        <v>1E-8</v>
      </c>
      <c r="C141" s="20">
        <v>9.9999999999999995E-8</v>
      </c>
      <c r="D141" s="20">
        <v>2.4999999999999998E-12</v>
      </c>
      <c r="E141" s="20">
        <f t="shared" si="8"/>
        <v>1000.0000000000001</v>
      </c>
      <c r="F141" s="20">
        <f t="shared" si="9"/>
        <v>3.9999999999999996E-4</v>
      </c>
      <c r="G141" s="20">
        <f t="shared" si="10"/>
        <v>1E-3</v>
      </c>
      <c r="H141" s="23" t="s">
        <v>107</v>
      </c>
      <c r="I141" s="20">
        <v>5.6468381469047499E-14</v>
      </c>
      <c r="J141" s="20">
        <v>1.88751525171305E-12</v>
      </c>
      <c r="K141" s="20">
        <f t="shared" si="11"/>
        <v>2.9916781555962824E-2</v>
      </c>
    </row>
    <row r="142" spans="1:11">
      <c r="A142" s="20">
        <v>1.0000000000000001E-5</v>
      </c>
      <c r="B142" s="20">
        <v>1E-8</v>
      </c>
      <c r="C142" s="20">
        <v>9.9999999999999995E-8</v>
      </c>
      <c r="D142" s="20">
        <v>2.5000000000000001E-11</v>
      </c>
      <c r="E142" s="20">
        <f t="shared" si="8"/>
        <v>100</v>
      </c>
      <c r="F142" s="20">
        <f t="shared" si="9"/>
        <v>3.9999999999999996E-4</v>
      </c>
      <c r="G142" s="20">
        <f t="shared" si="10"/>
        <v>1E-3</v>
      </c>
      <c r="H142" s="23" t="s">
        <v>107</v>
      </c>
      <c r="I142" s="20">
        <v>2.7723269678258399E-13</v>
      </c>
      <c r="J142" s="20">
        <v>1.96690011535759E-12</v>
      </c>
      <c r="K142" s="20">
        <f t="shared" si="11"/>
        <v>0.14094904698919192</v>
      </c>
    </row>
    <row r="143" spans="1:11">
      <c r="A143" s="20">
        <v>1.0000000000000001E-5</v>
      </c>
      <c r="B143" s="20">
        <v>1E-8</v>
      </c>
      <c r="C143" s="20">
        <v>9.9999999999999995E-8</v>
      </c>
      <c r="D143" s="20">
        <v>2.5000000000000002E-10</v>
      </c>
      <c r="E143" s="20">
        <f t="shared" si="8"/>
        <v>10</v>
      </c>
      <c r="F143" s="20">
        <f t="shared" si="9"/>
        <v>3.9999999999999996E-4</v>
      </c>
      <c r="G143" s="20">
        <f t="shared" si="10"/>
        <v>1E-3</v>
      </c>
      <c r="H143" s="23" t="s">
        <v>107</v>
      </c>
      <c r="I143" s="20">
        <v>1.51991530247358E-12</v>
      </c>
      <c r="J143" s="20">
        <v>3.20858051720545E-12</v>
      </c>
      <c r="K143" s="20">
        <f t="shared" si="11"/>
        <v>0.47370333838384321</v>
      </c>
    </row>
    <row r="144" spans="1:11">
      <c r="A144" s="20">
        <v>1.0000000000000001E-5</v>
      </c>
      <c r="B144" s="20">
        <v>1E-8</v>
      </c>
      <c r="C144" s="20">
        <v>9.9999999999999995E-8</v>
      </c>
      <c r="D144" s="20">
        <v>2.5000000000000001E-9</v>
      </c>
      <c r="E144" s="20">
        <f t="shared" si="8"/>
        <v>1</v>
      </c>
      <c r="F144" s="20">
        <f t="shared" si="9"/>
        <v>3.9999999999999996E-4</v>
      </c>
      <c r="G144" s="20">
        <f t="shared" si="10"/>
        <v>1E-3</v>
      </c>
      <c r="H144" s="23" t="s">
        <v>107</v>
      </c>
      <c r="I144" s="20">
        <v>9.9106482159196004E-12</v>
      </c>
      <c r="J144" s="20">
        <v>1.16443355744421E-11</v>
      </c>
      <c r="K144" s="20">
        <f t="shared" si="11"/>
        <v>0.85111324322121629</v>
      </c>
    </row>
    <row r="145" spans="1:11">
      <c r="A145" s="20">
        <v>1.0000000000000001E-5</v>
      </c>
      <c r="B145" s="20">
        <v>1E-8</v>
      </c>
      <c r="C145" s="20">
        <v>9.9999999999999995E-8</v>
      </c>
      <c r="D145" s="20">
        <v>2.4999999999999999E-8</v>
      </c>
      <c r="E145" s="20">
        <f t="shared" si="8"/>
        <v>0.1</v>
      </c>
      <c r="F145" s="20">
        <f t="shared" si="9"/>
        <v>3.9999999999999996E-4</v>
      </c>
      <c r="G145" s="20">
        <f t="shared" si="10"/>
        <v>1E-3</v>
      </c>
      <c r="H145" s="23" t="s">
        <v>107</v>
      </c>
      <c r="I145" s="20">
        <v>7.9231980114804604E-11</v>
      </c>
      <c r="J145" s="20">
        <v>8.0830803794305804E-11</v>
      </c>
      <c r="K145" s="20">
        <f t="shared" si="11"/>
        <v>0.9802201190084685</v>
      </c>
    </row>
    <row r="146" spans="1:11">
      <c r="A146" s="20">
        <v>1.0000000000000001E-5</v>
      </c>
      <c r="B146" s="20">
        <v>1E-8</v>
      </c>
      <c r="C146" s="20">
        <v>9.9999999999999995E-7</v>
      </c>
      <c r="D146" s="20">
        <v>2.4999999999999999E-17</v>
      </c>
      <c r="E146" s="20">
        <f t="shared" si="8"/>
        <v>100000000</v>
      </c>
      <c r="F146" s="20">
        <f t="shared" si="9"/>
        <v>4.0000000000000001E-3</v>
      </c>
      <c r="G146" s="20">
        <f t="shared" si="10"/>
        <v>1E-3</v>
      </c>
      <c r="H146" s="23" t="s">
        <v>107</v>
      </c>
      <c r="I146" s="20">
        <v>2.1575350793110902E-15</v>
      </c>
      <c r="J146" s="20">
        <v>1.9025266093837001E-12</v>
      </c>
      <c r="K146" s="20">
        <f t="shared" si="11"/>
        <v>1.1340367428605883E-3</v>
      </c>
    </row>
    <row r="147" spans="1:11">
      <c r="A147" s="20">
        <v>1.0000000000000001E-5</v>
      </c>
      <c r="B147" s="20">
        <v>1E-8</v>
      </c>
      <c r="C147" s="20">
        <v>9.9999999999999995E-7</v>
      </c>
      <c r="D147" s="20">
        <v>2.5000000000000002E-16</v>
      </c>
      <c r="E147" s="20">
        <f t="shared" si="8"/>
        <v>10000000</v>
      </c>
      <c r="F147" s="20">
        <f t="shared" si="9"/>
        <v>4.0000000000000001E-3</v>
      </c>
      <c r="G147" s="20">
        <f t="shared" si="10"/>
        <v>1E-3</v>
      </c>
      <c r="H147" s="23" t="s">
        <v>107</v>
      </c>
      <c r="I147" s="20">
        <v>2.2072826251500999E-15</v>
      </c>
      <c r="J147" s="20">
        <v>1.9025266242031501E-12</v>
      </c>
      <c r="K147" s="20">
        <f t="shared" si="11"/>
        <v>1.1601848810260898E-3</v>
      </c>
    </row>
    <row r="148" spans="1:11">
      <c r="A148" s="20">
        <v>1.0000000000000001E-5</v>
      </c>
      <c r="B148" s="20">
        <v>1E-8</v>
      </c>
      <c r="C148" s="20">
        <v>9.9999999999999995E-7</v>
      </c>
      <c r="D148" s="20">
        <v>2.5E-15</v>
      </c>
      <c r="E148" s="20">
        <f t="shared" si="8"/>
        <v>1000000</v>
      </c>
      <c r="F148" s="20">
        <f t="shared" si="9"/>
        <v>4.0000000000000001E-3</v>
      </c>
      <c r="G148" s="20">
        <f t="shared" si="10"/>
        <v>1E-3</v>
      </c>
      <c r="H148" s="23" t="s">
        <v>107</v>
      </c>
      <c r="I148" s="20">
        <v>2.49479490956236E-15</v>
      </c>
      <c r="J148" s="20">
        <v>1.9025266852497198E-12</v>
      </c>
      <c r="K148" s="20">
        <f t="shared" si="11"/>
        <v>1.311306132473459E-3</v>
      </c>
    </row>
    <row r="149" spans="1:11">
      <c r="A149" s="20">
        <v>1.0000000000000001E-5</v>
      </c>
      <c r="B149" s="20">
        <v>1E-8</v>
      </c>
      <c r="C149" s="20">
        <v>9.9999999999999995E-7</v>
      </c>
      <c r="D149" s="20">
        <v>2.5000000000000001E-14</v>
      </c>
      <c r="E149" s="20">
        <f t="shared" si="8"/>
        <v>100000</v>
      </c>
      <c r="F149" s="20">
        <f t="shared" si="9"/>
        <v>4.0000000000000001E-3</v>
      </c>
      <c r="G149" s="20">
        <f t="shared" si="10"/>
        <v>1E-3</v>
      </c>
      <c r="H149" s="23" t="s">
        <v>107</v>
      </c>
      <c r="I149" s="20">
        <v>4.4066354800502498E-15</v>
      </c>
      <c r="J149" s="20">
        <v>1.9025273872857401E-12</v>
      </c>
      <c r="K149" s="20">
        <f t="shared" si="11"/>
        <v>2.3162008124030325E-3</v>
      </c>
    </row>
    <row r="150" spans="1:11">
      <c r="A150" s="20">
        <v>1.0000000000000001E-5</v>
      </c>
      <c r="B150" s="20">
        <v>1E-8</v>
      </c>
      <c r="C150" s="20">
        <v>9.9999999999999995E-7</v>
      </c>
      <c r="D150" s="20">
        <v>2.4999999999999999E-13</v>
      </c>
      <c r="E150" s="20">
        <f t="shared" si="8"/>
        <v>10000</v>
      </c>
      <c r="F150" s="20">
        <f t="shared" si="9"/>
        <v>4.0000000000000001E-3</v>
      </c>
      <c r="G150" s="20">
        <f t="shared" si="10"/>
        <v>1E-3</v>
      </c>
      <c r="H150" s="23" t="s">
        <v>107</v>
      </c>
      <c r="I150" s="20">
        <v>1.40229960148098E-14</v>
      </c>
      <c r="J150" s="20">
        <v>1.9025328078297302E-12</v>
      </c>
      <c r="K150" s="20">
        <f t="shared" si="11"/>
        <v>7.3706986587033967E-3</v>
      </c>
    </row>
    <row r="151" spans="1:11">
      <c r="A151" s="20">
        <v>1.0000000000000001E-5</v>
      </c>
      <c r="B151" s="20">
        <v>1E-8</v>
      </c>
      <c r="C151" s="20">
        <v>9.9999999999999995E-7</v>
      </c>
      <c r="D151" s="20">
        <v>2.4999999999999998E-12</v>
      </c>
      <c r="E151" s="20">
        <f t="shared" si="8"/>
        <v>1000.0000000000001</v>
      </c>
      <c r="F151" s="20">
        <f t="shared" si="9"/>
        <v>4.0000000000000001E-3</v>
      </c>
      <c r="G151" s="20">
        <f t="shared" si="10"/>
        <v>1E-3</v>
      </c>
      <c r="H151" s="23" t="s">
        <v>107</v>
      </c>
      <c r="I151" s="20">
        <v>5.7930379407289201E-14</v>
      </c>
      <c r="J151" s="20">
        <v>1.90255156177094E-12</v>
      </c>
      <c r="K151" s="20">
        <f t="shared" si="11"/>
        <v>3.0448782872074299E-2</v>
      </c>
    </row>
    <row r="152" spans="1:11">
      <c r="A152" s="20">
        <v>1.0000000000000001E-5</v>
      </c>
      <c r="B152" s="20">
        <v>1E-8</v>
      </c>
      <c r="C152" s="20">
        <v>9.9999999999999995E-7</v>
      </c>
      <c r="D152" s="20">
        <v>2.5000000000000001E-11</v>
      </c>
      <c r="E152" s="20">
        <f t="shared" si="8"/>
        <v>100</v>
      </c>
      <c r="F152" s="20">
        <f t="shared" si="9"/>
        <v>4.0000000000000001E-3</v>
      </c>
      <c r="G152" s="20">
        <f t="shared" si="10"/>
        <v>1E-3</v>
      </c>
      <c r="H152" s="23" t="s">
        <v>107</v>
      </c>
      <c r="I152" s="20">
        <v>2.8085655886213399E-13</v>
      </c>
      <c r="J152" s="20">
        <v>1.9822098749565801E-12</v>
      </c>
      <c r="K152" s="20">
        <f t="shared" si="11"/>
        <v>0.14168860846195014</v>
      </c>
    </row>
    <row r="153" spans="1:11">
      <c r="A153" s="20">
        <v>1.0000000000000001E-5</v>
      </c>
      <c r="B153" s="20">
        <v>1E-8</v>
      </c>
      <c r="C153" s="20">
        <v>9.9999999999999995E-7</v>
      </c>
      <c r="D153" s="20">
        <v>2.5000000000000002E-10</v>
      </c>
      <c r="E153" s="20">
        <f t="shared" si="8"/>
        <v>10</v>
      </c>
      <c r="F153" s="20">
        <f t="shared" si="9"/>
        <v>4.0000000000000001E-3</v>
      </c>
      <c r="G153" s="20">
        <f t="shared" si="10"/>
        <v>1E-3</v>
      </c>
      <c r="H153" s="23" t="s">
        <v>107</v>
      </c>
      <c r="I153" s="20">
        <v>1.53110239977195E-12</v>
      </c>
      <c r="J153" s="20">
        <v>3.2318505366774401E-12</v>
      </c>
      <c r="K153" s="20">
        <f t="shared" si="11"/>
        <v>0.47375408682915959</v>
      </c>
    </row>
    <row r="154" spans="1:11">
      <c r="A154" s="20">
        <v>1.0000000000000001E-5</v>
      </c>
      <c r="B154" s="20">
        <v>1E-8</v>
      </c>
      <c r="C154" s="20">
        <v>9.9999999999999995E-7</v>
      </c>
      <c r="D154" s="20">
        <v>2.5000000000000001E-9</v>
      </c>
      <c r="E154" s="20">
        <f t="shared" si="8"/>
        <v>1</v>
      </c>
      <c r="F154" s="20">
        <f t="shared" si="9"/>
        <v>4.0000000000000001E-3</v>
      </c>
      <c r="G154" s="20">
        <f t="shared" si="10"/>
        <v>1E-3</v>
      </c>
      <c r="H154" s="23" t="s">
        <v>107</v>
      </c>
      <c r="I154" s="20">
        <v>9.9597222008768098E-12</v>
      </c>
      <c r="J154" s="20">
        <v>1.1706425533959101E-11</v>
      </c>
      <c r="K154" s="20">
        <f t="shared" si="11"/>
        <v>0.850791061027528</v>
      </c>
    </row>
    <row r="155" spans="1:11">
      <c r="A155" s="20">
        <v>1.0000000000000001E-5</v>
      </c>
      <c r="B155" s="20">
        <v>1E-8</v>
      </c>
      <c r="C155" s="20">
        <v>9.9999999999999995E-7</v>
      </c>
      <c r="D155" s="20">
        <v>2.4999999999999999E-8</v>
      </c>
      <c r="E155" s="20">
        <f t="shared" si="8"/>
        <v>0.1</v>
      </c>
      <c r="F155" s="20">
        <f t="shared" si="9"/>
        <v>4.0000000000000001E-3</v>
      </c>
      <c r="G155" s="20">
        <f t="shared" si="10"/>
        <v>1E-3</v>
      </c>
      <c r="H155" s="23" t="s">
        <v>107</v>
      </c>
      <c r="I155" s="20">
        <v>7.9548303752847496E-11</v>
      </c>
      <c r="J155" s="20">
        <v>8.1158662673178502E-11</v>
      </c>
      <c r="K155" s="20">
        <f t="shared" si="11"/>
        <v>0.98015789236429596</v>
      </c>
    </row>
    <row r="156" spans="1:11">
      <c r="A156" s="20">
        <v>1.0000000000000001E-5</v>
      </c>
      <c r="B156" s="20">
        <v>1E-8</v>
      </c>
      <c r="C156" s="20">
        <v>1.0000000000000001E-5</v>
      </c>
      <c r="D156" s="20">
        <v>2.4999999999999999E-13</v>
      </c>
      <c r="E156" s="20">
        <f t="shared" si="8"/>
        <v>10000</v>
      </c>
      <c r="F156" s="20">
        <f t="shared" si="9"/>
        <v>0.04</v>
      </c>
      <c r="G156" s="20">
        <f t="shared" si="10"/>
        <v>1E-3</v>
      </c>
      <c r="H156" s="23" t="s">
        <v>107</v>
      </c>
      <c r="I156" s="20">
        <v>2.3216600000000001E-14</v>
      </c>
      <c r="J156" s="20">
        <v>2.0415399999999998E-12</v>
      </c>
      <c r="K156" s="20">
        <f t="shared" si="11"/>
        <v>1.137210145282483E-2</v>
      </c>
    </row>
    <row r="157" spans="1:11">
      <c r="A157" s="20">
        <v>1.0000000000000001E-5</v>
      </c>
      <c r="B157" s="20">
        <v>1E-8</v>
      </c>
      <c r="C157" s="20">
        <v>1.0000000000000001E-5</v>
      </c>
      <c r="D157" s="20">
        <v>2.4999999999999998E-12</v>
      </c>
      <c r="E157" s="20">
        <f t="shared" si="8"/>
        <v>1000.0000000000001</v>
      </c>
      <c r="F157" s="20">
        <f t="shared" si="9"/>
        <v>0.04</v>
      </c>
      <c r="G157" s="20">
        <f t="shared" si="10"/>
        <v>1E-3</v>
      </c>
      <c r="H157" s="23" t="s">
        <v>107</v>
      </c>
      <c r="I157" s="20">
        <v>7.3878200000000005E-14</v>
      </c>
      <c r="J157" s="20">
        <v>2.04152E-12</v>
      </c>
      <c r="K157" s="20">
        <f t="shared" si="11"/>
        <v>3.6187840432618835E-2</v>
      </c>
    </row>
    <row r="158" spans="1:11">
      <c r="A158" s="20">
        <v>1.0000000000000001E-5</v>
      </c>
      <c r="B158" s="20">
        <v>1E-8</v>
      </c>
      <c r="C158" s="20">
        <v>1.0000000000000001E-5</v>
      </c>
      <c r="D158" s="20">
        <v>2.5000000000000001E-11</v>
      </c>
      <c r="E158" s="20">
        <f t="shared" si="8"/>
        <v>100</v>
      </c>
      <c r="F158" s="20">
        <f t="shared" si="9"/>
        <v>0.04</v>
      </c>
      <c r="G158" s="20">
        <f t="shared" si="10"/>
        <v>1E-3</v>
      </c>
      <c r="H158" s="23" t="s">
        <v>107</v>
      </c>
      <c r="I158" s="20">
        <v>3.1644999999999998E-13</v>
      </c>
      <c r="J158" s="20">
        <v>2.1241600000000001E-12</v>
      </c>
      <c r="K158" s="20">
        <f t="shared" si="11"/>
        <v>0.14897653660741186</v>
      </c>
    </row>
    <row r="159" spans="1:11">
      <c r="A159" s="20">
        <v>1.0000000000000001E-5</v>
      </c>
      <c r="B159" s="20">
        <v>1E-8</v>
      </c>
      <c r="C159" s="20">
        <v>1.0000000000000001E-5</v>
      </c>
      <c r="D159" s="20">
        <v>2.5000000000000002E-10</v>
      </c>
      <c r="E159" s="20">
        <f t="shared" si="8"/>
        <v>10</v>
      </c>
      <c r="F159" s="20">
        <f t="shared" si="9"/>
        <v>0.04</v>
      </c>
      <c r="G159" s="20">
        <f t="shared" si="10"/>
        <v>1E-3</v>
      </c>
      <c r="H159" s="23" t="s">
        <v>107</v>
      </c>
      <c r="I159" s="20">
        <v>1.6358299999999999E-12</v>
      </c>
      <c r="J159" s="20">
        <v>3.4476100000000001E-12</v>
      </c>
      <c r="K159" s="20">
        <f t="shared" si="11"/>
        <v>0.47448232253648176</v>
      </c>
    </row>
    <row r="160" spans="1:11">
      <c r="A160" s="20">
        <v>1.0000000000000001E-5</v>
      </c>
      <c r="B160" s="20">
        <v>1E-8</v>
      </c>
      <c r="C160" s="20">
        <v>1.0000000000000001E-5</v>
      </c>
      <c r="D160" s="20">
        <v>2.5000000000000001E-9</v>
      </c>
      <c r="E160" s="20">
        <f t="shared" si="8"/>
        <v>1</v>
      </c>
      <c r="F160" s="20">
        <f t="shared" si="9"/>
        <v>0.04</v>
      </c>
      <c r="G160" s="20">
        <f t="shared" si="10"/>
        <v>1E-3</v>
      </c>
      <c r="H160" s="23" t="s">
        <v>107</v>
      </c>
      <c r="I160" s="20">
        <v>1.04094E-11</v>
      </c>
      <c r="J160" s="20">
        <v>1.22763E-11</v>
      </c>
      <c r="K160" s="20">
        <f t="shared" si="11"/>
        <v>0.84792649250995822</v>
      </c>
    </row>
    <row r="161" spans="1:11">
      <c r="A161" s="20">
        <v>1.0000000000000001E-5</v>
      </c>
      <c r="B161" s="20">
        <v>1E-8</v>
      </c>
      <c r="C161" s="20">
        <v>1.0000000000000001E-5</v>
      </c>
      <c r="D161" s="20">
        <v>2.4999999999999999E-8</v>
      </c>
      <c r="E161" s="20">
        <f t="shared" si="8"/>
        <v>0.1</v>
      </c>
      <c r="F161" s="20">
        <f t="shared" si="9"/>
        <v>0.04</v>
      </c>
      <c r="G161" s="20">
        <f t="shared" si="10"/>
        <v>1E-3</v>
      </c>
      <c r="H161" s="23" t="s">
        <v>107</v>
      </c>
      <c r="I161" s="20">
        <v>8.2421899999999996E-11</v>
      </c>
      <c r="J161" s="20">
        <v>8.4138599999999999E-11</v>
      </c>
      <c r="K161" s="20">
        <f t="shared" si="11"/>
        <v>0.97959676058313305</v>
      </c>
    </row>
    <row r="162" spans="1:11">
      <c r="A162" s="20">
        <v>1.0000000000000001E-5</v>
      </c>
      <c r="B162" s="20">
        <v>1E-8</v>
      </c>
      <c r="C162" s="20">
        <v>1E-4</v>
      </c>
      <c r="D162" s="20">
        <v>2.4999999999999999E-17</v>
      </c>
      <c r="E162" s="20">
        <f t="shared" si="8"/>
        <v>100000000</v>
      </c>
      <c r="F162" s="20">
        <f t="shared" si="9"/>
        <v>0.4</v>
      </c>
      <c r="G162" s="20">
        <f t="shared" si="10"/>
        <v>1E-3</v>
      </c>
      <c r="H162" s="23" t="s">
        <v>107</v>
      </c>
      <c r="I162" s="20">
        <v>4.8337348056003401E-13</v>
      </c>
      <c r="J162" s="20">
        <v>3.7007436352976897E-12</v>
      </c>
      <c r="K162" s="20">
        <f t="shared" si="11"/>
        <v>0.1306152298553237</v>
      </c>
    </row>
    <row r="163" spans="1:11">
      <c r="A163" s="20">
        <v>1.0000000000000001E-5</v>
      </c>
      <c r="B163" s="20">
        <v>1E-8</v>
      </c>
      <c r="C163" s="20">
        <v>1E-4</v>
      </c>
      <c r="D163" s="20">
        <v>2.5000000000000002E-16</v>
      </c>
      <c r="E163" s="20">
        <f t="shared" si="8"/>
        <v>10000000</v>
      </c>
      <c r="F163" s="20">
        <f t="shared" si="9"/>
        <v>0.4</v>
      </c>
      <c r="G163" s="20">
        <f t="shared" si="10"/>
        <v>1E-3</v>
      </c>
      <c r="H163" s="23" t="s">
        <v>107</v>
      </c>
      <c r="I163" s="20">
        <v>4.8333045196393395E-13</v>
      </c>
      <c r="J163" s="20">
        <v>3.7007902179478496E-12</v>
      </c>
      <c r="K163" s="20">
        <f t="shared" si="11"/>
        <v>0.13060195890594112</v>
      </c>
    </row>
    <row r="164" spans="1:11">
      <c r="A164" s="20">
        <v>1.0000000000000001E-5</v>
      </c>
      <c r="B164" s="20">
        <v>1E-8</v>
      </c>
      <c r="C164" s="20">
        <v>1E-4</v>
      </c>
      <c r="D164" s="20">
        <v>2.5E-15</v>
      </c>
      <c r="E164" s="20">
        <f t="shared" si="8"/>
        <v>1000000</v>
      </c>
      <c r="F164" s="20">
        <f t="shared" si="9"/>
        <v>0.4</v>
      </c>
      <c r="G164" s="20">
        <f t="shared" si="10"/>
        <v>1E-3</v>
      </c>
      <c r="H164" s="23" t="s">
        <v>107</v>
      </c>
      <c r="I164" s="20">
        <v>4.8415709518558505E-13</v>
      </c>
      <c r="J164" s="20">
        <v>3.7007431555780901E-12</v>
      </c>
      <c r="K164" s="20">
        <f t="shared" si="11"/>
        <v>0.13082699199370815</v>
      </c>
    </row>
    <row r="165" spans="1:11">
      <c r="A165" s="20">
        <v>1.0000000000000001E-5</v>
      </c>
      <c r="B165" s="20">
        <v>1E-8</v>
      </c>
      <c r="C165" s="20">
        <v>1E-4</v>
      </c>
      <c r="D165" s="20">
        <v>2.5000000000000001E-14</v>
      </c>
      <c r="E165" s="20">
        <f t="shared" si="8"/>
        <v>100000</v>
      </c>
      <c r="F165" s="20">
        <f t="shared" si="9"/>
        <v>0.4</v>
      </c>
      <c r="G165" s="20">
        <f t="shared" si="10"/>
        <v>1E-3</v>
      </c>
      <c r="H165" s="23" t="s">
        <v>107</v>
      </c>
      <c r="I165" s="20">
        <v>4.8829478201872197E-13</v>
      </c>
      <c r="J165" s="20">
        <v>3.7007424524655698E-12</v>
      </c>
      <c r="K165" s="20">
        <f t="shared" si="11"/>
        <v>0.13194508623354811</v>
      </c>
    </row>
    <row r="166" spans="1:11">
      <c r="A166" s="20">
        <v>1.0000000000000001E-5</v>
      </c>
      <c r="B166" s="20">
        <v>1E-8</v>
      </c>
      <c r="C166" s="20">
        <v>1E-4</v>
      </c>
      <c r="D166" s="20">
        <v>2.4999999999999999E-13</v>
      </c>
      <c r="E166" s="20">
        <f t="shared" si="8"/>
        <v>10000</v>
      </c>
      <c r="F166" s="20">
        <f t="shared" si="9"/>
        <v>0.4</v>
      </c>
      <c r="G166" s="20">
        <f t="shared" si="10"/>
        <v>1E-3</v>
      </c>
      <c r="H166" s="23" t="s">
        <v>107</v>
      </c>
      <c r="I166" s="20">
        <v>5.0658934484939997E-13</v>
      </c>
      <c r="J166" s="20">
        <v>3.70073885987168E-12</v>
      </c>
      <c r="K166" s="20">
        <f t="shared" si="11"/>
        <v>0.1368887035890356</v>
      </c>
    </row>
    <row r="167" spans="1:11">
      <c r="A167" s="20">
        <v>1.0000000000000001E-5</v>
      </c>
      <c r="B167" s="20">
        <v>1E-8</v>
      </c>
      <c r="C167" s="20">
        <v>1E-4</v>
      </c>
      <c r="D167" s="20">
        <v>2.4999999999999998E-12</v>
      </c>
      <c r="E167" s="20">
        <f t="shared" si="8"/>
        <v>1000.0000000000001</v>
      </c>
      <c r="F167" s="20">
        <f t="shared" si="9"/>
        <v>0.4</v>
      </c>
      <c r="G167" s="20">
        <f t="shared" si="10"/>
        <v>1E-3</v>
      </c>
      <c r="H167" s="23" t="s">
        <v>107</v>
      </c>
      <c r="I167" s="20">
        <v>5.9309491429674399E-13</v>
      </c>
      <c r="J167" s="20">
        <v>3.7007254617453398E-12</v>
      </c>
      <c r="K167" s="20">
        <f t="shared" si="11"/>
        <v>0.16026449960355285</v>
      </c>
    </row>
    <row r="168" spans="1:11">
      <c r="A168" s="20">
        <v>1.0000000000000001E-5</v>
      </c>
      <c r="B168" s="20">
        <v>1E-8</v>
      </c>
      <c r="C168" s="20">
        <v>1E-4</v>
      </c>
      <c r="D168" s="20">
        <v>2.5000000000000001E-11</v>
      </c>
      <c r="E168" s="20">
        <f t="shared" si="8"/>
        <v>100</v>
      </c>
      <c r="F168" s="20">
        <f t="shared" si="9"/>
        <v>0.4</v>
      </c>
      <c r="G168" s="20">
        <f t="shared" si="10"/>
        <v>1E-3</v>
      </c>
      <c r="H168" s="23" t="s">
        <v>107</v>
      </c>
      <c r="I168" s="20">
        <v>9.9648133607786405E-13</v>
      </c>
      <c r="J168" s="20">
        <v>3.8279004657976902E-12</v>
      </c>
      <c r="K168" s="20">
        <f t="shared" si="11"/>
        <v>0.26032059740879621</v>
      </c>
    </row>
    <row r="169" spans="1:11">
      <c r="A169" s="20">
        <v>1.0000000000000001E-5</v>
      </c>
      <c r="B169" s="20">
        <v>1E-8</v>
      </c>
      <c r="C169" s="20">
        <v>1E-4</v>
      </c>
      <c r="D169" s="20">
        <v>2.5000000000000002E-10</v>
      </c>
      <c r="E169" s="20">
        <f t="shared" si="8"/>
        <v>10</v>
      </c>
      <c r="F169" s="20">
        <f t="shared" si="9"/>
        <v>0.4</v>
      </c>
      <c r="G169" s="20">
        <f t="shared" si="10"/>
        <v>1E-3</v>
      </c>
      <c r="H169" s="23" t="s">
        <v>107</v>
      </c>
      <c r="I169" s="20">
        <v>3.00792799115601E-12</v>
      </c>
      <c r="J169" s="20">
        <v>6.0099151426934498E-12</v>
      </c>
      <c r="K169" s="20">
        <f t="shared" si="11"/>
        <v>0.50049425320304175</v>
      </c>
    </row>
    <row r="170" spans="1:11">
      <c r="A170" s="20">
        <v>1.0000000000000001E-5</v>
      </c>
      <c r="B170" s="20">
        <v>1E-8</v>
      </c>
      <c r="C170" s="20">
        <v>1E-4</v>
      </c>
      <c r="D170" s="20">
        <v>2.5000000000000001E-9</v>
      </c>
      <c r="E170" s="20">
        <f t="shared" si="8"/>
        <v>1</v>
      </c>
      <c r="F170" s="20">
        <f t="shared" si="9"/>
        <v>0.4</v>
      </c>
      <c r="G170" s="20">
        <f t="shared" si="10"/>
        <v>1E-3</v>
      </c>
      <c r="H170" s="23" t="s">
        <v>107</v>
      </c>
      <c r="I170" s="20">
        <v>1.53147884156537E-11</v>
      </c>
      <c r="J170" s="20">
        <v>1.85574003510046E-11</v>
      </c>
      <c r="K170" s="20">
        <f t="shared" si="11"/>
        <v>0.82526583066494219</v>
      </c>
    </row>
    <row r="171" spans="1:11">
      <c r="A171" s="20">
        <v>1.0000000000000001E-5</v>
      </c>
      <c r="B171" s="20">
        <v>1E-8</v>
      </c>
      <c r="C171" s="20">
        <v>1E-4</v>
      </c>
      <c r="D171" s="20">
        <v>2.4999999999999999E-8</v>
      </c>
      <c r="E171" s="20">
        <f t="shared" si="8"/>
        <v>0.1</v>
      </c>
      <c r="F171" s="20">
        <f t="shared" si="9"/>
        <v>0.4</v>
      </c>
      <c r="G171" s="20">
        <f t="shared" si="10"/>
        <v>1E-3</v>
      </c>
      <c r="H171" s="23" t="s">
        <v>107</v>
      </c>
      <c r="I171" s="20">
        <v>1.11230374241461E-10</v>
      </c>
      <c r="J171" s="20">
        <v>1.14138295650961E-10</v>
      </c>
      <c r="K171" s="20">
        <f t="shared" si="11"/>
        <v>0.97452282432539095</v>
      </c>
    </row>
    <row r="172" spans="1:11">
      <c r="A172" s="20">
        <v>1.0000000000000001E-5</v>
      </c>
      <c r="B172" s="20">
        <v>9.9999999999999995E-8</v>
      </c>
      <c r="C172" s="20">
        <v>0</v>
      </c>
      <c r="D172" s="20">
        <v>2.4999999999999999E-17</v>
      </c>
      <c r="E172" s="20">
        <f t="shared" si="8"/>
        <v>100000000</v>
      </c>
      <c r="F172" s="20">
        <f t="shared" si="9"/>
        <v>0</v>
      </c>
      <c r="G172" s="20">
        <f t="shared" si="10"/>
        <v>9.9999999999999985E-3</v>
      </c>
      <c r="H172" s="23" t="s">
        <v>107</v>
      </c>
      <c r="I172" s="20">
        <v>1.9948421095910901E-14</v>
      </c>
      <c r="J172" s="20">
        <v>1.9051344372928899E-12</v>
      </c>
      <c r="K172" s="20">
        <f t="shared" si="11"/>
        <v>1.0470873186386105E-2</v>
      </c>
    </row>
    <row r="173" spans="1:11">
      <c r="A173" s="20">
        <v>1.0000000000000001E-5</v>
      </c>
      <c r="B173" s="20">
        <v>9.9999999999999995E-8</v>
      </c>
      <c r="C173" s="20">
        <v>0</v>
      </c>
      <c r="D173" s="20">
        <v>2.5000000000000002E-16</v>
      </c>
      <c r="E173" s="20">
        <f t="shared" si="8"/>
        <v>10000000</v>
      </c>
      <c r="F173" s="20">
        <f t="shared" si="9"/>
        <v>0</v>
      </c>
      <c r="G173" s="20">
        <f t="shared" si="10"/>
        <v>9.9999999999999985E-3</v>
      </c>
      <c r="H173" s="23" t="s">
        <v>107</v>
      </c>
      <c r="I173" s="20">
        <v>1.9968734901727201E-14</v>
      </c>
      <c r="J173" s="20">
        <v>1.90513446351873E-12</v>
      </c>
      <c r="K173" s="20">
        <f t="shared" si="11"/>
        <v>1.0481535704753095E-2</v>
      </c>
    </row>
    <row r="174" spans="1:11">
      <c r="A174" s="20">
        <v>1.0000000000000001E-5</v>
      </c>
      <c r="B174" s="20">
        <v>9.9999999999999995E-8</v>
      </c>
      <c r="C174" s="20">
        <v>0</v>
      </c>
      <c r="D174" s="20">
        <v>2.5E-15</v>
      </c>
      <c r="E174" s="20">
        <f t="shared" si="8"/>
        <v>1000000</v>
      </c>
      <c r="F174" s="20">
        <f t="shared" si="9"/>
        <v>0</v>
      </c>
      <c r="G174" s="20">
        <f t="shared" si="10"/>
        <v>9.9999999999999985E-3</v>
      </c>
      <c r="H174" s="23" t="s">
        <v>107</v>
      </c>
      <c r="I174" s="20">
        <v>2.0093161194633999E-14</v>
      </c>
      <c r="J174" s="20">
        <v>1.90513436852514E-12</v>
      </c>
      <c r="K174" s="20">
        <f t="shared" si="11"/>
        <v>1.0546847260011965E-2</v>
      </c>
    </row>
    <row r="175" spans="1:11">
      <c r="A175" s="20">
        <v>1.0000000000000001E-5</v>
      </c>
      <c r="B175" s="20">
        <v>9.9999999999999995E-8</v>
      </c>
      <c r="C175" s="20">
        <v>0</v>
      </c>
      <c r="D175" s="20">
        <v>2.5000000000000001E-14</v>
      </c>
      <c r="E175" s="20">
        <f t="shared" si="8"/>
        <v>100000</v>
      </c>
      <c r="F175" s="20">
        <f t="shared" si="9"/>
        <v>0</v>
      </c>
      <c r="G175" s="20">
        <f t="shared" si="10"/>
        <v>9.9999999999999985E-3</v>
      </c>
      <c r="H175" s="23" t="s">
        <v>107</v>
      </c>
      <c r="I175" s="20">
        <v>2.0890339718959501E-14</v>
      </c>
      <c r="J175" s="20">
        <v>1.9051334121812599E-12</v>
      </c>
      <c r="K175" s="20">
        <f t="shared" si="11"/>
        <v>1.0965289667058726E-2</v>
      </c>
    </row>
    <row r="176" spans="1:11">
      <c r="A176" s="20">
        <v>1.0000000000000001E-5</v>
      </c>
      <c r="B176" s="20">
        <v>9.9999999999999995E-8</v>
      </c>
      <c r="C176" s="20">
        <v>0</v>
      </c>
      <c r="D176" s="20">
        <v>2.4999999999999999E-13</v>
      </c>
      <c r="E176" s="20">
        <f t="shared" si="8"/>
        <v>10000</v>
      </c>
      <c r="F176" s="20">
        <f t="shared" si="9"/>
        <v>0</v>
      </c>
      <c r="G176" s="20">
        <f t="shared" si="10"/>
        <v>9.9999999999999985E-3</v>
      </c>
      <c r="H176" s="23" t="s">
        <v>107</v>
      </c>
      <c r="I176" s="20">
        <v>2.7141279709499701E-14</v>
      </c>
      <c r="J176" s="20">
        <v>1.9051247850823399E-12</v>
      </c>
      <c r="K176" s="20">
        <f t="shared" si="11"/>
        <v>1.4246457723936781E-2</v>
      </c>
    </row>
    <row r="177" spans="1:11">
      <c r="A177" s="20">
        <v>1.0000000000000001E-5</v>
      </c>
      <c r="B177" s="20">
        <v>9.9999999999999995E-8</v>
      </c>
      <c r="C177" s="20">
        <v>0</v>
      </c>
      <c r="D177" s="20">
        <v>2.4999999999999998E-12</v>
      </c>
      <c r="E177" s="20">
        <f t="shared" si="8"/>
        <v>1000.0000000000001</v>
      </c>
      <c r="F177" s="20">
        <f t="shared" si="9"/>
        <v>0</v>
      </c>
      <c r="G177" s="20">
        <f t="shared" si="10"/>
        <v>9.9999999999999985E-3</v>
      </c>
      <c r="H177" s="23" t="s">
        <v>107</v>
      </c>
      <c r="I177" s="20">
        <v>6.7980595478885502E-14</v>
      </c>
      <c r="J177" s="20">
        <v>1.90509719054449E-12</v>
      </c>
      <c r="K177" s="20">
        <f t="shared" si="11"/>
        <v>3.5683531431515141E-2</v>
      </c>
    </row>
    <row r="178" spans="1:11">
      <c r="A178" s="20">
        <v>1.0000000000000001E-5</v>
      </c>
      <c r="B178" s="20">
        <v>9.9999999999999995E-8</v>
      </c>
      <c r="C178" s="20">
        <v>0</v>
      </c>
      <c r="D178" s="20">
        <v>2.5000000000000001E-11</v>
      </c>
      <c r="E178" s="20">
        <f t="shared" si="8"/>
        <v>100</v>
      </c>
      <c r="F178" s="20">
        <f t="shared" si="9"/>
        <v>0</v>
      </c>
      <c r="G178" s="20">
        <f t="shared" si="10"/>
        <v>9.9999999999999985E-3</v>
      </c>
      <c r="H178" s="23" t="s">
        <v>107</v>
      </c>
      <c r="I178" s="20">
        <v>2.8894122265359398E-13</v>
      </c>
      <c r="J178" s="20">
        <v>1.9864195945572401E-12</v>
      </c>
      <c r="K178" s="20">
        <f t="shared" si="11"/>
        <v>0.145458302689567</v>
      </c>
    </row>
    <row r="179" spans="1:11">
      <c r="A179" s="20">
        <v>1.0000000000000001E-5</v>
      </c>
      <c r="B179" s="20">
        <v>9.9999999999999995E-8</v>
      </c>
      <c r="C179" s="20">
        <v>0</v>
      </c>
      <c r="D179" s="20">
        <v>2.5000000000000002E-10</v>
      </c>
      <c r="E179" s="20">
        <f t="shared" si="8"/>
        <v>10</v>
      </c>
      <c r="F179" s="20">
        <f t="shared" si="9"/>
        <v>0</v>
      </c>
      <c r="G179" s="20">
        <f t="shared" si="10"/>
        <v>9.9999999999999985E-3</v>
      </c>
      <c r="H179" s="23" t="s">
        <v>107</v>
      </c>
      <c r="I179" s="20">
        <v>1.5345136411777601E-12</v>
      </c>
      <c r="J179" s="20">
        <v>3.2368516088224099E-12</v>
      </c>
      <c r="K179" s="20">
        <f t="shared" si="11"/>
        <v>0.47407599316424248</v>
      </c>
    </row>
    <row r="180" spans="1:11">
      <c r="A180" s="20">
        <v>1.0000000000000001E-5</v>
      </c>
      <c r="B180" s="20">
        <v>9.9999999999999995E-8</v>
      </c>
      <c r="C180" s="20">
        <v>0</v>
      </c>
      <c r="D180" s="20">
        <v>2.5000000000000001E-9</v>
      </c>
      <c r="E180" s="20">
        <f t="shared" si="8"/>
        <v>1</v>
      </c>
      <c r="F180" s="20">
        <f t="shared" si="9"/>
        <v>0</v>
      </c>
      <c r="G180" s="20">
        <f t="shared" si="10"/>
        <v>9.9999999999999985E-3</v>
      </c>
      <c r="H180" s="23" t="s">
        <v>107</v>
      </c>
      <c r="I180" s="20">
        <v>9.9313642346335908E-12</v>
      </c>
      <c r="J180" s="20">
        <v>1.16808521876099E-11</v>
      </c>
      <c r="K180" s="20">
        <f t="shared" si="11"/>
        <v>0.85022600022008465</v>
      </c>
    </row>
    <row r="181" spans="1:11">
      <c r="A181" s="20">
        <v>1.0000000000000001E-5</v>
      </c>
      <c r="B181" s="20">
        <v>9.9999999999999995E-8</v>
      </c>
      <c r="C181" s="20">
        <v>0</v>
      </c>
      <c r="D181" s="20">
        <v>2.4999999999999999E-8</v>
      </c>
      <c r="E181" s="20">
        <f t="shared" si="8"/>
        <v>0.1</v>
      </c>
      <c r="F181" s="20">
        <f t="shared" si="9"/>
        <v>0</v>
      </c>
      <c r="G181" s="20">
        <f t="shared" si="10"/>
        <v>9.9999999999999985E-3</v>
      </c>
      <c r="H181" s="23" t="s">
        <v>107</v>
      </c>
      <c r="I181" s="20">
        <v>7.9285779956988894E-11</v>
      </c>
      <c r="J181" s="20">
        <v>8.0900567298489802E-11</v>
      </c>
      <c r="K181" s="20">
        <f t="shared" si="11"/>
        <v>0.98003985144451455</v>
      </c>
    </row>
    <row r="182" spans="1:11">
      <c r="A182" s="20">
        <v>1.0000000000000001E-5</v>
      </c>
      <c r="B182" s="20">
        <v>9.9999999999999995E-8</v>
      </c>
      <c r="C182" s="20">
        <v>1E-8</v>
      </c>
      <c r="D182" s="20">
        <v>2.4999999999999999E-17</v>
      </c>
      <c r="E182" s="20">
        <f t="shared" si="8"/>
        <v>100000000</v>
      </c>
      <c r="F182" s="20">
        <f t="shared" si="9"/>
        <v>4.0000000000000003E-5</v>
      </c>
      <c r="G182" s="20">
        <f t="shared" si="10"/>
        <v>9.9999999999999985E-3</v>
      </c>
      <c r="H182" s="23" t="s">
        <v>107</v>
      </c>
      <c r="I182" s="20">
        <v>2.0281200000000001E-14</v>
      </c>
      <c r="J182" s="20">
        <v>1.9051599999999999E-12</v>
      </c>
      <c r="K182" s="20">
        <f t="shared" si="11"/>
        <v>1.0645405110331942E-2</v>
      </c>
    </row>
    <row r="183" spans="1:11">
      <c r="A183" s="20">
        <v>1.0000000000000001E-5</v>
      </c>
      <c r="B183" s="20">
        <v>9.9999999999999995E-8</v>
      </c>
      <c r="C183" s="20">
        <v>1E-8</v>
      </c>
      <c r="D183" s="20">
        <v>2.5000000000000002E-16</v>
      </c>
      <c r="E183" s="20">
        <f>A183*2*0.00025/D183</f>
        <v>20000000</v>
      </c>
      <c r="F183" s="20">
        <f t="shared" si="9"/>
        <v>4.0000000000000003E-5</v>
      </c>
      <c r="G183" s="20">
        <f>B183/A183</f>
        <v>9.9999999999999985E-3</v>
      </c>
      <c r="H183" s="23" t="s">
        <v>107</v>
      </c>
      <c r="I183" s="20">
        <v>2.0303699999999999E-14</v>
      </c>
      <c r="J183" s="20">
        <v>1.9051599999999999E-12</v>
      </c>
      <c r="K183" s="20">
        <f t="shared" si="11"/>
        <v>1.0657215142035315E-2</v>
      </c>
    </row>
    <row r="184" spans="1:11">
      <c r="A184" s="20">
        <v>1.0000000000000001E-5</v>
      </c>
      <c r="B184" s="20">
        <v>9.9999999999999995E-8</v>
      </c>
      <c r="C184" s="20">
        <v>1E-8</v>
      </c>
      <c r="D184" s="20">
        <v>2.5E-15</v>
      </c>
      <c r="E184" s="20">
        <f t="shared" ref="E184:E247" si="12">A184*2*0.00025/D184</f>
        <v>2000000</v>
      </c>
      <c r="F184" s="20">
        <f t="shared" si="9"/>
        <v>4.0000000000000003E-5</v>
      </c>
      <c r="G184" s="20">
        <f t="shared" si="10"/>
        <v>9.9999999999999985E-3</v>
      </c>
      <c r="H184" s="23" t="s">
        <v>107</v>
      </c>
      <c r="I184" s="20">
        <v>2.0435199999999999E-14</v>
      </c>
      <c r="J184" s="20">
        <v>1.9051599999999999E-12</v>
      </c>
      <c r="K184" s="20">
        <f t="shared" si="11"/>
        <v>1.0726238216212811E-2</v>
      </c>
    </row>
    <row r="185" spans="1:11">
      <c r="A185" s="20">
        <v>1.0000000000000001E-5</v>
      </c>
      <c r="B185" s="20">
        <v>9.9999999999999995E-8</v>
      </c>
      <c r="C185" s="20">
        <v>1E-8</v>
      </c>
      <c r="D185" s="20">
        <v>2.5000000000000001E-14</v>
      </c>
      <c r="E185" s="20">
        <f t="shared" si="12"/>
        <v>200000</v>
      </c>
      <c r="F185" s="20">
        <f t="shared" si="9"/>
        <v>4.0000000000000003E-5</v>
      </c>
      <c r="G185" s="20">
        <f t="shared" si="10"/>
        <v>9.9999999999999985E-3</v>
      </c>
      <c r="H185" s="23" t="s">
        <v>107</v>
      </c>
      <c r="I185" s="20">
        <v>2.1248099999999999E-14</v>
      </c>
      <c r="J185" s="20">
        <v>1.9051599999999999E-12</v>
      </c>
      <c r="K185" s="20">
        <f t="shared" si="11"/>
        <v>1.1152921539398265E-2</v>
      </c>
    </row>
    <row r="186" spans="1:11">
      <c r="A186" s="20">
        <v>1.0000000000000001E-5</v>
      </c>
      <c r="B186" s="20">
        <v>9.9999999999999995E-8</v>
      </c>
      <c r="C186" s="20">
        <v>1E-8</v>
      </c>
      <c r="D186" s="20">
        <v>2.4999999999999999E-13</v>
      </c>
      <c r="E186" s="20">
        <f t="shared" si="12"/>
        <v>20000</v>
      </c>
      <c r="F186" s="20">
        <f t="shared" si="9"/>
        <v>4.0000000000000003E-5</v>
      </c>
      <c r="G186" s="20">
        <f t="shared" si="10"/>
        <v>9.9999999999999985E-3</v>
      </c>
      <c r="H186" s="23" t="s">
        <v>107</v>
      </c>
      <c r="I186" s="20">
        <v>2.7552299999999999E-14</v>
      </c>
      <c r="J186" s="20">
        <v>1.90517E-12</v>
      </c>
      <c r="K186" s="20">
        <f t="shared" si="11"/>
        <v>1.4461859046699244E-2</v>
      </c>
    </row>
    <row r="187" spans="1:11">
      <c r="A187" s="20">
        <v>1.0000000000000001E-5</v>
      </c>
      <c r="B187" s="20">
        <v>9.9999999999999995E-8</v>
      </c>
      <c r="C187" s="20">
        <v>1E-8</v>
      </c>
      <c r="D187" s="20">
        <v>2.4999999999999998E-12</v>
      </c>
      <c r="E187" s="20">
        <f t="shared" si="12"/>
        <v>2000.0000000000002</v>
      </c>
      <c r="F187" s="20">
        <f t="shared" si="9"/>
        <v>4.0000000000000003E-5</v>
      </c>
      <c r="G187" s="20">
        <f t="shared" si="10"/>
        <v>9.9999999999999985E-3</v>
      </c>
      <c r="H187" s="23" t="s">
        <v>107</v>
      </c>
      <c r="I187" s="20">
        <v>6.8107699999999997E-14</v>
      </c>
      <c r="J187" s="20">
        <v>1.9051899999999999E-12</v>
      </c>
      <c r="K187" s="20">
        <f t="shared" si="11"/>
        <v>3.5748508022821875E-2</v>
      </c>
    </row>
    <row r="188" spans="1:11">
      <c r="A188" s="20">
        <v>1.0000000000000001E-5</v>
      </c>
      <c r="B188" s="20">
        <v>9.9999999999999995E-8</v>
      </c>
      <c r="C188" s="20">
        <v>1E-8</v>
      </c>
      <c r="D188" s="20">
        <v>2.5000000000000001E-11</v>
      </c>
      <c r="E188" s="20">
        <f t="shared" si="12"/>
        <v>200</v>
      </c>
      <c r="F188" s="20">
        <f t="shared" si="9"/>
        <v>4.0000000000000003E-5</v>
      </c>
      <c r="G188" s="20">
        <f t="shared" si="10"/>
        <v>9.9999999999999985E-3</v>
      </c>
      <c r="H188" s="23" t="s">
        <v>107</v>
      </c>
      <c r="I188" s="20">
        <v>2.8899999999999998E-13</v>
      </c>
      <c r="J188" s="20">
        <v>1.9865700000000001E-12</v>
      </c>
      <c r="K188" s="20">
        <f t="shared" si="11"/>
        <v>0.14547687723060349</v>
      </c>
    </row>
    <row r="189" spans="1:11">
      <c r="A189" s="20">
        <v>1.0000000000000001E-5</v>
      </c>
      <c r="B189" s="20">
        <v>9.9999999999999995E-8</v>
      </c>
      <c r="C189" s="20">
        <v>1E-8</v>
      </c>
      <c r="D189" s="20">
        <v>2.5000000000000002E-10</v>
      </c>
      <c r="E189" s="20">
        <f t="shared" si="12"/>
        <v>20</v>
      </c>
      <c r="F189" s="20">
        <f t="shared" si="9"/>
        <v>4.0000000000000003E-5</v>
      </c>
      <c r="G189" s="20">
        <f t="shared" si="10"/>
        <v>9.9999999999999985E-3</v>
      </c>
      <c r="H189" s="23" t="s">
        <v>107</v>
      </c>
      <c r="I189" s="20">
        <v>1.5346300000000001E-12</v>
      </c>
      <c r="J189" s="20">
        <v>3.2370800000000002E-12</v>
      </c>
      <c r="K189" s="20">
        <f t="shared" si="11"/>
        <v>0.47407849049143053</v>
      </c>
    </row>
    <row r="190" spans="1:11">
      <c r="A190" s="20">
        <v>1.0000000000000001E-5</v>
      </c>
      <c r="B190" s="20">
        <v>9.9999999999999995E-8</v>
      </c>
      <c r="C190" s="20">
        <v>1E-8</v>
      </c>
      <c r="D190" s="20">
        <v>2.5000000000000001E-9</v>
      </c>
      <c r="E190" s="20">
        <f t="shared" si="12"/>
        <v>2</v>
      </c>
      <c r="F190" s="20">
        <f t="shared" si="9"/>
        <v>4.0000000000000003E-5</v>
      </c>
      <c r="G190" s="20">
        <f t="shared" si="10"/>
        <v>9.9999999999999985E-3</v>
      </c>
      <c r="H190" s="23" t="s">
        <v>107</v>
      </c>
      <c r="I190" s="20">
        <v>9.9321700000000005E-12</v>
      </c>
      <c r="J190" s="20">
        <v>1.1681800000000001E-11</v>
      </c>
      <c r="K190" s="20">
        <f t="shared" si="11"/>
        <v>0.85022599256963827</v>
      </c>
    </row>
    <row r="191" spans="1:11">
      <c r="A191" s="20">
        <v>1.0000000000000001E-5</v>
      </c>
      <c r="B191" s="20">
        <v>9.9999999999999995E-8</v>
      </c>
      <c r="C191" s="20">
        <v>1E-8</v>
      </c>
      <c r="D191" s="20">
        <v>2.4999999999999999E-8</v>
      </c>
      <c r="E191" s="20">
        <f t="shared" si="12"/>
        <v>0.2</v>
      </c>
      <c r="F191" s="20">
        <f t="shared" si="9"/>
        <v>4.0000000000000003E-5</v>
      </c>
      <c r="G191" s="20">
        <f t="shared" si="10"/>
        <v>9.9999999999999985E-3</v>
      </c>
      <c r="H191" s="23" t="s">
        <v>107</v>
      </c>
      <c r="I191" s="20">
        <v>7.9291599999999998E-11</v>
      </c>
      <c r="J191" s="20">
        <v>8.0906399999999998E-11</v>
      </c>
      <c r="K191" s="20">
        <f t="shared" si="11"/>
        <v>0.98004113395232018</v>
      </c>
    </row>
    <row r="192" spans="1:11">
      <c r="A192" s="20">
        <v>1.0000000000000001E-5</v>
      </c>
      <c r="B192" s="20">
        <v>9.9999999999999995E-8</v>
      </c>
      <c r="C192" s="20">
        <v>9.9999999999999995E-8</v>
      </c>
      <c r="D192" s="20">
        <v>2.4999999999999999E-17</v>
      </c>
      <c r="E192" s="20">
        <f t="shared" si="12"/>
        <v>200000000</v>
      </c>
      <c r="F192" s="20">
        <f t="shared" si="9"/>
        <v>3.9999999999999996E-4</v>
      </c>
      <c r="G192" s="20">
        <f t="shared" si="10"/>
        <v>9.9999999999999985E-3</v>
      </c>
      <c r="H192" s="23" t="s">
        <v>107</v>
      </c>
      <c r="I192" s="20">
        <v>2.0281221370117101E-14</v>
      </c>
      <c r="J192" s="20">
        <v>1.9051617921642802E-12</v>
      </c>
      <c r="K192" s="20">
        <f t="shared" si="11"/>
        <v>1.0645406313275608E-2</v>
      </c>
    </row>
    <row r="193" spans="1:11">
      <c r="A193" s="20">
        <v>1.0000000000000001E-5</v>
      </c>
      <c r="B193" s="20">
        <v>9.9999999999999995E-8</v>
      </c>
      <c r="C193" s="20">
        <v>9.9999999999999995E-8</v>
      </c>
      <c r="D193" s="20">
        <v>2.5000000000000002E-16</v>
      </c>
      <c r="E193" s="20">
        <f t="shared" si="12"/>
        <v>20000000</v>
      </c>
      <c r="F193" s="20">
        <f t="shared" si="9"/>
        <v>3.9999999999999996E-4</v>
      </c>
      <c r="G193" s="20">
        <f t="shared" si="10"/>
        <v>9.9999999999999985E-3</v>
      </c>
      <c r="H193" s="23" t="s">
        <v>107</v>
      </c>
      <c r="I193" s="20">
        <v>2.03036481981516E-14</v>
      </c>
      <c r="J193" s="20">
        <v>1.9051617871494E-12</v>
      </c>
      <c r="K193" s="20">
        <f t="shared" si="11"/>
        <v>1.0657177954703233E-2</v>
      </c>
    </row>
    <row r="194" spans="1:11">
      <c r="A194" s="20">
        <v>1.0000000000000001E-5</v>
      </c>
      <c r="B194" s="20">
        <v>9.9999999999999995E-8</v>
      </c>
      <c r="C194" s="20">
        <v>9.9999999999999995E-8</v>
      </c>
      <c r="D194" s="20">
        <v>2.5E-15</v>
      </c>
      <c r="E194" s="20">
        <f t="shared" si="12"/>
        <v>2000000</v>
      </c>
      <c r="F194" s="20">
        <f t="shared" si="9"/>
        <v>3.9999999999999996E-4</v>
      </c>
      <c r="G194" s="20">
        <f t="shared" si="10"/>
        <v>9.9999999999999985E-3</v>
      </c>
      <c r="H194" s="23" t="s">
        <v>107</v>
      </c>
      <c r="I194" s="20">
        <v>2.04351649003227E-14</v>
      </c>
      <c r="J194" s="20">
        <v>1.9051618611752099E-12</v>
      </c>
      <c r="K194" s="20">
        <f t="shared" si="11"/>
        <v>1.0726209314161451E-2</v>
      </c>
    </row>
    <row r="195" spans="1:11">
      <c r="A195" s="20">
        <v>1.0000000000000001E-5</v>
      </c>
      <c r="B195" s="20">
        <v>9.9999999999999995E-8</v>
      </c>
      <c r="C195" s="20">
        <v>9.9999999999999995E-8</v>
      </c>
      <c r="D195" s="20">
        <v>2.5000000000000001E-14</v>
      </c>
      <c r="E195" s="20">
        <f t="shared" si="12"/>
        <v>200000</v>
      </c>
      <c r="F195" s="20">
        <f t="shared" si="9"/>
        <v>3.9999999999999996E-4</v>
      </c>
      <c r="G195" s="20">
        <f t="shared" si="10"/>
        <v>9.9999999999999985E-3</v>
      </c>
      <c r="H195" s="23" t="s">
        <v>107</v>
      </c>
      <c r="I195" s="20">
        <v>2.1248107129992E-14</v>
      </c>
      <c r="J195" s="20">
        <v>1.9051625676101201E-12</v>
      </c>
      <c r="K195" s="20">
        <f t="shared" si="11"/>
        <v>1.115291025093261E-2</v>
      </c>
    </row>
    <row r="196" spans="1:11">
      <c r="A196" s="20">
        <v>1.0000000000000001E-5</v>
      </c>
      <c r="B196" s="20">
        <v>9.9999999999999995E-8</v>
      </c>
      <c r="C196" s="20">
        <v>9.9999999999999995E-8</v>
      </c>
      <c r="D196" s="20">
        <v>2.4999999999999999E-13</v>
      </c>
      <c r="E196" s="20">
        <f t="shared" si="12"/>
        <v>20000</v>
      </c>
      <c r="F196" s="20">
        <f t="shared" ref="F196:F259" si="13">C196/(0.00025)</f>
        <v>3.9999999999999996E-4</v>
      </c>
      <c r="G196" s="20">
        <f t="shared" ref="G196:G259" si="14">B196/A196</f>
        <v>9.9999999999999985E-3</v>
      </c>
      <c r="H196" s="23" t="s">
        <v>107</v>
      </c>
      <c r="I196" s="20">
        <v>2.75522754482067E-14</v>
      </c>
      <c r="J196" s="20">
        <v>1.9051667028441799E-12</v>
      </c>
      <c r="K196" s="20">
        <f t="shared" ref="K196:K259" si="15">I196/J196</f>
        <v>1.4461871188003935E-2</v>
      </c>
    </row>
    <row r="197" spans="1:11">
      <c r="A197" s="20">
        <v>1.0000000000000001E-5</v>
      </c>
      <c r="B197" s="20">
        <v>9.9999999999999995E-8</v>
      </c>
      <c r="C197" s="20">
        <v>9.9999999999999995E-8</v>
      </c>
      <c r="D197" s="20">
        <v>2.4999999999999998E-12</v>
      </c>
      <c r="E197" s="20">
        <f t="shared" si="12"/>
        <v>2000.0000000000002</v>
      </c>
      <c r="F197" s="20">
        <f t="shared" si="13"/>
        <v>3.9999999999999996E-4</v>
      </c>
      <c r="G197" s="20">
        <f t="shared" si="14"/>
        <v>9.9999999999999985E-3</v>
      </c>
      <c r="H197" s="23" t="s">
        <v>107</v>
      </c>
      <c r="I197" s="20">
        <v>6.8107711399739501E-14</v>
      </c>
      <c r="J197" s="20">
        <v>1.9051866931112601E-12</v>
      </c>
      <c r="K197" s="20">
        <f t="shared" si="15"/>
        <v>3.5748576056090539E-2</v>
      </c>
    </row>
    <row r="198" spans="1:11">
      <c r="A198" s="20">
        <v>1.0000000000000001E-5</v>
      </c>
      <c r="B198" s="20">
        <v>9.9999999999999995E-8</v>
      </c>
      <c r="C198" s="20">
        <v>9.9999999999999995E-8</v>
      </c>
      <c r="D198" s="20">
        <v>2.5000000000000001E-11</v>
      </c>
      <c r="E198" s="20">
        <f t="shared" si="12"/>
        <v>200</v>
      </c>
      <c r="F198" s="20">
        <f t="shared" si="13"/>
        <v>3.9999999999999996E-4</v>
      </c>
      <c r="G198" s="20">
        <f t="shared" si="14"/>
        <v>9.9999999999999985E-3</v>
      </c>
      <c r="H198" s="23" t="s">
        <v>107</v>
      </c>
      <c r="I198" s="20">
        <v>2.8900005985913402E-13</v>
      </c>
      <c r="J198" s="20">
        <v>1.9865667622295699E-12</v>
      </c>
      <c r="K198" s="20">
        <f t="shared" si="15"/>
        <v>0.14547714446545082</v>
      </c>
    </row>
    <row r="199" spans="1:11">
      <c r="A199" s="20">
        <v>1.0000000000000001E-5</v>
      </c>
      <c r="B199" s="20">
        <v>9.9999999999999995E-8</v>
      </c>
      <c r="C199" s="20">
        <v>9.9999999999999995E-8</v>
      </c>
      <c r="D199" s="20">
        <v>2.5000000000000002E-10</v>
      </c>
      <c r="E199" s="20">
        <f t="shared" si="12"/>
        <v>20</v>
      </c>
      <c r="F199" s="20">
        <f t="shared" si="13"/>
        <v>3.9999999999999996E-4</v>
      </c>
      <c r="G199" s="20">
        <f t="shared" si="14"/>
        <v>9.9999999999999985E-3</v>
      </c>
      <c r="H199" s="23" t="s">
        <v>107</v>
      </c>
      <c r="I199" s="20">
        <v>1.53463436985224E-12</v>
      </c>
      <c r="J199" s="20">
        <v>3.2370833212434999E-12</v>
      </c>
      <c r="K199" s="20">
        <f t="shared" si="15"/>
        <v>0.47407935402253482</v>
      </c>
    </row>
    <row r="200" spans="1:11">
      <c r="A200" s="20">
        <v>1.0000000000000001E-5</v>
      </c>
      <c r="B200" s="20">
        <v>9.9999999999999995E-8</v>
      </c>
      <c r="C200" s="20">
        <v>9.9999999999999995E-8</v>
      </c>
      <c r="D200" s="20">
        <v>2.5000000000000001E-9</v>
      </c>
      <c r="E200" s="20">
        <f t="shared" si="12"/>
        <v>2</v>
      </c>
      <c r="F200" s="20">
        <f t="shared" si="13"/>
        <v>3.9999999999999996E-4</v>
      </c>
      <c r="G200" s="20">
        <f t="shared" si="14"/>
        <v>9.9999999999999985E-3</v>
      </c>
      <c r="H200" s="23" t="s">
        <v>107</v>
      </c>
      <c r="I200" s="20">
        <v>9.9321734774467292E-12</v>
      </c>
      <c r="J200" s="20">
        <v>1.1681772134431899E-11</v>
      </c>
      <c r="K200" s="20">
        <f t="shared" si="15"/>
        <v>0.85022831837061374</v>
      </c>
    </row>
    <row r="201" spans="1:11">
      <c r="A201" s="20">
        <v>1.0000000000000001E-5</v>
      </c>
      <c r="B201" s="20">
        <v>9.9999999999999995E-8</v>
      </c>
      <c r="C201" s="20">
        <v>9.9999999999999995E-8</v>
      </c>
      <c r="D201" s="20">
        <v>2.4999999999999999E-8</v>
      </c>
      <c r="E201" s="20">
        <f t="shared" si="12"/>
        <v>0.2</v>
      </c>
      <c r="F201" s="20">
        <f t="shared" si="13"/>
        <v>3.9999999999999996E-4</v>
      </c>
      <c r="G201" s="20">
        <f t="shared" si="14"/>
        <v>9.9999999999999985E-3</v>
      </c>
      <c r="H201" s="23" t="s">
        <v>107</v>
      </c>
      <c r="I201" s="20">
        <v>7.9291601251588694E-11</v>
      </c>
      <c r="J201" s="20">
        <v>8.0906390829448398E-11</v>
      </c>
      <c r="K201" s="20">
        <f t="shared" si="15"/>
        <v>0.9800412605072979</v>
      </c>
    </row>
    <row r="202" spans="1:11">
      <c r="A202" s="20">
        <v>1.0000000000000001E-5</v>
      </c>
      <c r="B202" s="20">
        <v>9.9999999999999995E-8</v>
      </c>
      <c r="C202" s="20">
        <v>9.9999999999999995E-7</v>
      </c>
      <c r="D202" s="20">
        <v>2.4999999999999999E-17</v>
      </c>
      <c r="E202" s="20">
        <f t="shared" si="12"/>
        <v>200000000</v>
      </c>
      <c r="F202" s="20">
        <f t="shared" si="13"/>
        <v>4.0000000000000001E-3</v>
      </c>
      <c r="G202" s="20">
        <f t="shared" si="14"/>
        <v>9.9999999999999985E-3</v>
      </c>
      <c r="H202" s="23" t="s">
        <v>107</v>
      </c>
      <c r="I202" s="20">
        <v>2.0441718628331699E-14</v>
      </c>
      <c r="J202" s="20">
        <v>1.9203354967533901E-12</v>
      </c>
      <c r="K202" s="20">
        <f t="shared" si="15"/>
        <v>1.064486839038878E-2</v>
      </c>
    </row>
    <row r="203" spans="1:11">
      <c r="A203" s="20">
        <v>1.0000000000000001E-5</v>
      </c>
      <c r="B203" s="20">
        <v>9.9999999999999995E-8</v>
      </c>
      <c r="C203" s="20">
        <v>9.9999999999999995E-7</v>
      </c>
      <c r="D203" s="20">
        <v>2.5000000000000002E-16</v>
      </c>
      <c r="E203" s="20">
        <f t="shared" si="12"/>
        <v>20000000</v>
      </c>
      <c r="F203" s="20">
        <f t="shared" si="13"/>
        <v>4.0000000000000001E-3</v>
      </c>
      <c r="G203" s="20">
        <f t="shared" si="14"/>
        <v>9.9999999999999985E-3</v>
      </c>
      <c r="H203" s="23" t="s">
        <v>107</v>
      </c>
      <c r="I203" s="20">
        <v>2.0473659580635599E-14</v>
      </c>
      <c r="J203" s="20">
        <v>1.9203354878874098E-12</v>
      </c>
      <c r="K203" s="20">
        <f t="shared" si="15"/>
        <v>1.0661501445853601E-2</v>
      </c>
    </row>
    <row r="204" spans="1:11">
      <c r="A204" s="20">
        <v>1.0000000000000001E-5</v>
      </c>
      <c r="B204" s="20">
        <v>9.9999999999999995E-8</v>
      </c>
      <c r="C204" s="20">
        <v>9.9999999999999995E-7</v>
      </c>
      <c r="D204" s="20">
        <v>2.5E-15</v>
      </c>
      <c r="E204" s="20">
        <f t="shared" si="12"/>
        <v>2000000</v>
      </c>
      <c r="F204" s="20">
        <f t="shared" si="13"/>
        <v>4.0000000000000001E-3</v>
      </c>
      <c r="G204" s="20">
        <f t="shared" si="14"/>
        <v>9.9999999999999985E-3</v>
      </c>
      <c r="H204" s="23" t="s">
        <v>107</v>
      </c>
      <c r="I204" s="20">
        <v>2.0640742905854001E-14</v>
      </c>
      <c r="J204" s="20">
        <v>1.92033556936999E-12</v>
      </c>
      <c r="K204" s="20">
        <f t="shared" si="15"/>
        <v>1.0748508351915634E-2</v>
      </c>
    </row>
    <row r="205" spans="1:11">
      <c r="A205" s="20">
        <v>1.0000000000000001E-5</v>
      </c>
      <c r="B205" s="20">
        <v>9.9999999999999995E-8</v>
      </c>
      <c r="C205" s="20">
        <v>9.9999999999999995E-7</v>
      </c>
      <c r="D205" s="20">
        <v>2.5000000000000001E-14</v>
      </c>
      <c r="E205" s="20">
        <f t="shared" si="12"/>
        <v>200000</v>
      </c>
      <c r="F205" s="20">
        <f t="shared" si="13"/>
        <v>4.0000000000000001E-3</v>
      </c>
      <c r="G205" s="20">
        <f t="shared" si="14"/>
        <v>9.9999999999999985E-3</v>
      </c>
      <c r="H205" s="23" t="s">
        <v>107</v>
      </c>
      <c r="I205" s="20">
        <v>2.1604522471069199E-14</v>
      </c>
      <c r="J205" s="20">
        <v>1.9203363627722799E-12</v>
      </c>
      <c r="K205" s="20">
        <f t="shared" si="15"/>
        <v>1.1250384510701024E-2</v>
      </c>
    </row>
    <row r="206" spans="1:11">
      <c r="A206" s="20">
        <v>1.0000000000000001E-5</v>
      </c>
      <c r="B206" s="20">
        <v>9.9999999999999995E-8</v>
      </c>
      <c r="C206" s="20">
        <v>9.9999999999999995E-7</v>
      </c>
      <c r="D206" s="20">
        <v>2.4999999999999999E-13</v>
      </c>
      <c r="E206" s="20">
        <f t="shared" si="12"/>
        <v>20000</v>
      </c>
      <c r="F206" s="20">
        <f t="shared" si="13"/>
        <v>4.0000000000000001E-3</v>
      </c>
      <c r="G206" s="20">
        <f t="shared" si="14"/>
        <v>9.9999999999999985E-3</v>
      </c>
      <c r="H206" s="23" t="s">
        <v>107</v>
      </c>
      <c r="I206" s="20">
        <v>2.8329009530415399E-14</v>
      </c>
      <c r="J206" s="20">
        <v>1.9203425906542099E-12</v>
      </c>
      <c r="K206" s="20">
        <f t="shared" si="15"/>
        <v>1.4752060214820553E-2</v>
      </c>
    </row>
    <row r="207" spans="1:11">
      <c r="A207" s="20">
        <v>1.0000000000000001E-5</v>
      </c>
      <c r="B207" s="20">
        <v>9.9999999999999995E-8</v>
      </c>
      <c r="C207" s="20">
        <v>9.9999999999999995E-7</v>
      </c>
      <c r="D207" s="20">
        <v>2.4999999999999998E-12</v>
      </c>
      <c r="E207" s="20">
        <f t="shared" si="12"/>
        <v>2000.0000000000002</v>
      </c>
      <c r="F207" s="20">
        <f t="shared" si="13"/>
        <v>4.0000000000000001E-3</v>
      </c>
      <c r="G207" s="20">
        <f t="shared" si="14"/>
        <v>9.9999999999999985E-3</v>
      </c>
      <c r="H207" s="23" t="s">
        <v>107</v>
      </c>
      <c r="I207" s="20">
        <v>6.97554238078934E-14</v>
      </c>
      <c r="J207" s="20">
        <v>1.9203637713388799E-12</v>
      </c>
      <c r="K207" s="20">
        <f t="shared" si="15"/>
        <v>3.6324067788083628E-2</v>
      </c>
    </row>
    <row r="208" spans="1:11">
      <c r="A208" s="20">
        <v>1.0000000000000001E-5</v>
      </c>
      <c r="B208" s="20">
        <v>9.9999999999999995E-8</v>
      </c>
      <c r="C208" s="20">
        <v>9.9999999999999995E-7</v>
      </c>
      <c r="D208" s="20">
        <v>2.5000000000000001E-11</v>
      </c>
      <c r="E208" s="20">
        <f t="shared" si="12"/>
        <v>200</v>
      </c>
      <c r="F208" s="20">
        <f t="shared" si="13"/>
        <v>4.0000000000000001E-3</v>
      </c>
      <c r="G208" s="20">
        <f t="shared" si="14"/>
        <v>9.9999999999999985E-3</v>
      </c>
      <c r="H208" s="23" t="s">
        <v>107</v>
      </c>
      <c r="I208" s="20">
        <v>2.9278876633294099E-13</v>
      </c>
      <c r="J208" s="20">
        <v>2.0020335974220902E-12</v>
      </c>
      <c r="K208" s="20">
        <f t="shared" si="15"/>
        <v>0.14624568074679126</v>
      </c>
    </row>
    <row r="209" spans="1:16">
      <c r="A209" s="20">
        <v>1.0000000000000001E-5</v>
      </c>
      <c r="B209" s="20">
        <v>9.9999999999999995E-8</v>
      </c>
      <c r="C209" s="20">
        <v>9.9999999999999995E-7</v>
      </c>
      <c r="D209" s="20">
        <v>2.5000000000000002E-10</v>
      </c>
      <c r="E209" s="20">
        <f t="shared" si="12"/>
        <v>20</v>
      </c>
      <c r="F209" s="20">
        <f t="shared" si="13"/>
        <v>4.0000000000000001E-3</v>
      </c>
      <c r="G209" s="20">
        <f t="shared" si="14"/>
        <v>9.9999999999999985E-3</v>
      </c>
      <c r="H209" s="23" t="s">
        <v>107</v>
      </c>
      <c r="I209" s="20">
        <v>1.54597111290504E-12</v>
      </c>
      <c r="J209" s="20">
        <v>3.26058473373314E-12</v>
      </c>
      <c r="K209" s="20">
        <f t="shared" si="15"/>
        <v>0.47413922322301127</v>
      </c>
    </row>
    <row r="210" spans="1:16">
      <c r="A210" s="20">
        <v>1.0000000000000001E-5</v>
      </c>
      <c r="B210" s="20">
        <v>9.9999999999999995E-8</v>
      </c>
      <c r="C210" s="20">
        <v>9.9999999999999995E-7</v>
      </c>
      <c r="D210" s="20">
        <v>2.5000000000000001E-9</v>
      </c>
      <c r="E210" s="20">
        <f t="shared" si="12"/>
        <v>2</v>
      </c>
      <c r="F210" s="20">
        <f t="shared" si="13"/>
        <v>4.0000000000000001E-3</v>
      </c>
      <c r="G210" s="20">
        <f t="shared" si="14"/>
        <v>9.9999999999999985E-3</v>
      </c>
      <c r="H210" s="23" t="s">
        <v>107</v>
      </c>
      <c r="I210" s="20">
        <v>9.9814315504668093E-12</v>
      </c>
      <c r="J210" s="20">
        <v>1.17441630314443E-11</v>
      </c>
      <c r="K210" s="20">
        <f t="shared" si="15"/>
        <v>0.84990573817326254</v>
      </c>
    </row>
    <row r="211" spans="1:16">
      <c r="A211" s="20">
        <v>1.0000000000000001E-5</v>
      </c>
      <c r="B211" s="20">
        <v>9.9999999999999995E-8</v>
      </c>
      <c r="C211" s="20">
        <v>9.9999999999999995E-7</v>
      </c>
      <c r="D211" s="20">
        <v>2.4999999999999999E-8</v>
      </c>
      <c r="E211" s="20">
        <f t="shared" si="12"/>
        <v>0.2</v>
      </c>
      <c r="F211" s="20">
        <f t="shared" si="13"/>
        <v>4.0000000000000001E-3</v>
      </c>
      <c r="G211" s="20">
        <f t="shared" si="14"/>
        <v>9.9999999999999985E-3</v>
      </c>
      <c r="H211" s="23" t="s">
        <v>107</v>
      </c>
      <c r="I211" s="20">
        <v>7.9608395002334001E-11</v>
      </c>
      <c r="J211" s="20">
        <v>8.1234838875092001E-11</v>
      </c>
      <c r="K211" s="20">
        <f t="shared" si="15"/>
        <v>0.97997849327603337</v>
      </c>
    </row>
    <row r="212" spans="1:16">
      <c r="A212" s="20">
        <v>1.0000000000000001E-5</v>
      </c>
      <c r="B212" s="20">
        <v>9.9999999999999995E-8</v>
      </c>
      <c r="C212" s="20">
        <v>1.0000000000000001E-5</v>
      </c>
      <c r="D212" s="20">
        <v>2.4999999999999999E-13</v>
      </c>
      <c r="E212" s="20">
        <f t="shared" si="12"/>
        <v>20000</v>
      </c>
      <c r="F212" s="20">
        <f t="shared" si="13"/>
        <v>0.04</v>
      </c>
      <c r="G212" s="20">
        <f t="shared" si="14"/>
        <v>9.9999999999999985E-3</v>
      </c>
      <c r="H212" s="23" t="s">
        <v>107</v>
      </c>
      <c r="I212" s="20">
        <v>3.9225099999999999E-14</v>
      </c>
      <c r="J212" s="20">
        <v>2.0606500000000001E-12</v>
      </c>
      <c r="K212" s="20">
        <f t="shared" si="15"/>
        <v>1.9035304394244532E-2</v>
      </c>
    </row>
    <row r="213" spans="1:16">
      <c r="A213" s="20">
        <v>1.0000000000000001E-5</v>
      </c>
      <c r="B213" s="20">
        <v>9.9999999999999995E-8</v>
      </c>
      <c r="C213" s="20">
        <v>1.0000000000000001E-5</v>
      </c>
      <c r="D213" s="20">
        <v>2.4999999999999998E-12</v>
      </c>
      <c r="E213" s="20">
        <f t="shared" si="12"/>
        <v>2000.0000000000002</v>
      </c>
      <c r="F213" s="20">
        <f t="shared" si="13"/>
        <v>0.04</v>
      </c>
      <c r="G213" s="20">
        <f t="shared" si="14"/>
        <v>9.9999999999999985E-3</v>
      </c>
      <c r="H213" s="23" t="s">
        <v>107</v>
      </c>
      <c r="I213" s="20">
        <v>8.7671599999999996E-14</v>
      </c>
      <c r="J213" s="20">
        <v>2.06064E-12</v>
      </c>
      <c r="K213" s="20">
        <f t="shared" si="15"/>
        <v>4.2545811010171596E-2</v>
      </c>
    </row>
    <row r="214" spans="1:16">
      <c r="A214" s="20">
        <v>1.0000000000000001E-5</v>
      </c>
      <c r="B214" s="20">
        <v>9.9999999999999995E-8</v>
      </c>
      <c r="C214" s="20">
        <v>1.0000000000000001E-5</v>
      </c>
      <c r="D214" s="20">
        <v>2.5000000000000001E-11</v>
      </c>
      <c r="E214" s="20">
        <f t="shared" si="12"/>
        <v>200</v>
      </c>
      <c r="F214" s="20">
        <f t="shared" si="13"/>
        <v>0.04</v>
      </c>
      <c r="G214" s="20">
        <f t="shared" si="14"/>
        <v>9.9999999999999985E-3</v>
      </c>
      <c r="H214" s="23" t="s">
        <v>107</v>
      </c>
      <c r="I214" s="20">
        <v>3.2994099999999998E-13</v>
      </c>
      <c r="J214" s="20">
        <v>2.1454300000000001E-12</v>
      </c>
      <c r="K214" s="20">
        <f t="shared" si="15"/>
        <v>0.1537878187589434</v>
      </c>
    </row>
    <row r="215" spans="1:16">
      <c r="A215" s="20">
        <v>1.0000000000000001E-5</v>
      </c>
      <c r="B215" s="20">
        <v>9.9999999999999995E-8</v>
      </c>
      <c r="C215" s="20">
        <v>1.0000000000000001E-5</v>
      </c>
      <c r="D215" s="20">
        <v>2.5000000000000002E-10</v>
      </c>
      <c r="E215" s="20">
        <f t="shared" si="12"/>
        <v>20</v>
      </c>
      <c r="F215" s="20">
        <f t="shared" si="13"/>
        <v>0.04</v>
      </c>
      <c r="G215" s="20">
        <f t="shared" si="14"/>
        <v>9.9999999999999985E-3</v>
      </c>
      <c r="H215" s="23" t="s">
        <v>107</v>
      </c>
      <c r="I215" s="20">
        <v>1.6521E-12</v>
      </c>
      <c r="J215" s="20">
        <v>3.4784900000000001E-12</v>
      </c>
      <c r="K215" s="20">
        <f t="shared" si="15"/>
        <v>0.47494746283588568</v>
      </c>
    </row>
    <row r="216" spans="1:16">
      <c r="A216" s="20">
        <v>1.0000000000000001E-5</v>
      </c>
      <c r="B216" s="20">
        <v>9.9999999999999995E-8</v>
      </c>
      <c r="C216" s="20">
        <v>1.0000000000000001E-5</v>
      </c>
      <c r="D216" s="20">
        <v>2.5000000000000001E-9</v>
      </c>
      <c r="E216" s="20">
        <f t="shared" si="12"/>
        <v>2</v>
      </c>
      <c r="F216" s="20">
        <f t="shared" si="13"/>
        <v>0.04</v>
      </c>
      <c r="G216" s="20">
        <f t="shared" si="14"/>
        <v>9.9999999999999985E-3</v>
      </c>
      <c r="H216" s="23" t="s">
        <v>107</v>
      </c>
      <c r="I216" s="20">
        <v>1.0432800000000001E-11</v>
      </c>
      <c r="J216" s="20">
        <v>1.23168E-11</v>
      </c>
      <c r="K216" s="20">
        <f t="shared" si="15"/>
        <v>0.84703819173811379</v>
      </c>
    </row>
    <row r="217" spans="1:16">
      <c r="A217" s="20">
        <v>1.0000000000000001E-5</v>
      </c>
      <c r="B217" s="20">
        <v>9.9999999999999995E-8</v>
      </c>
      <c r="C217" s="20">
        <v>1.0000000000000001E-5</v>
      </c>
      <c r="D217" s="20">
        <v>2.4999999999999999E-8</v>
      </c>
      <c r="E217" s="20">
        <f t="shared" si="12"/>
        <v>0.2</v>
      </c>
      <c r="F217" s="20">
        <f t="shared" si="13"/>
        <v>0.04</v>
      </c>
      <c r="G217" s="20">
        <f t="shared" si="14"/>
        <v>9.9999999999999985E-3</v>
      </c>
      <c r="H217" s="23" t="s">
        <v>107</v>
      </c>
      <c r="I217" s="20">
        <v>8.2486300000000001E-11</v>
      </c>
      <c r="J217" s="20">
        <v>8.4220199999999994E-11</v>
      </c>
      <c r="K217" s="20">
        <f t="shared" si="15"/>
        <v>0.97941230251174904</v>
      </c>
    </row>
    <row r="218" spans="1:16">
      <c r="A218" s="20">
        <v>1.0000000000000001E-5</v>
      </c>
      <c r="B218" s="20">
        <v>9.9999999999999995E-8</v>
      </c>
      <c r="C218" s="20">
        <v>1E-4</v>
      </c>
      <c r="D218" s="20">
        <v>2.4999999999999999E-17</v>
      </c>
      <c r="E218" s="20">
        <f t="shared" si="12"/>
        <v>200000000</v>
      </c>
      <c r="F218" s="20">
        <f t="shared" si="13"/>
        <v>0.4</v>
      </c>
      <c r="G218" s="20">
        <f t="shared" si="14"/>
        <v>9.9999999999999985E-3</v>
      </c>
      <c r="H218" s="23" t="s">
        <v>107</v>
      </c>
      <c r="I218" s="20">
        <v>5.1804078514874803E-13</v>
      </c>
      <c r="J218" s="20">
        <v>3.73538115231932E-12</v>
      </c>
      <c r="K218" s="20">
        <f t="shared" si="15"/>
        <v>0.13868485276986886</v>
      </c>
    </row>
    <row r="219" spans="1:16">
      <c r="A219" s="20">
        <v>1.0000000000000001E-5</v>
      </c>
      <c r="B219" s="20">
        <v>9.9999999999999995E-8</v>
      </c>
      <c r="C219" s="20">
        <v>1E-4</v>
      </c>
      <c r="D219" s="20">
        <v>2.5000000000000002E-16</v>
      </c>
      <c r="E219" s="20">
        <f t="shared" si="12"/>
        <v>20000000</v>
      </c>
      <c r="F219" s="20">
        <f t="shared" si="13"/>
        <v>0.4</v>
      </c>
      <c r="G219" s="20">
        <f t="shared" si="14"/>
        <v>9.9999999999999985E-3</v>
      </c>
      <c r="H219" s="23" t="s">
        <v>107</v>
      </c>
      <c r="I219" s="20">
        <v>5.1800196109497803E-13</v>
      </c>
      <c r="J219" s="20">
        <v>3.7353832768961198E-12</v>
      </c>
      <c r="K219" s="20">
        <f t="shared" si="15"/>
        <v>0.13867438029690135</v>
      </c>
    </row>
    <row r="220" spans="1:16">
      <c r="A220" s="20">
        <v>1.0000000000000001E-5</v>
      </c>
      <c r="B220" s="20">
        <v>9.9999999999999995E-8</v>
      </c>
      <c r="C220" s="20">
        <v>1E-4</v>
      </c>
      <c r="D220" s="20">
        <v>2.5E-15</v>
      </c>
      <c r="E220" s="20">
        <f t="shared" si="12"/>
        <v>2000000</v>
      </c>
      <c r="F220" s="20">
        <f t="shared" si="13"/>
        <v>0.4</v>
      </c>
      <c r="G220" s="20">
        <f t="shared" si="14"/>
        <v>9.9999999999999985E-3</v>
      </c>
      <c r="H220" s="23" t="s">
        <v>107</v>
      </c>
      <c r="I220" s="20">
        <v>5.1894825641531296E-13</v>
      </c>
      <c r="J220" s="20">
        <v>3.7353802823554899E-12</v>
      </c>
      <c r="K220" s="20">
        <f t="shared" si="15"/>
        <v>0.13892782452877056</v>
      </c>
    </row>
    <row r="221" spans="1:16">
      <c r="A221" s="20">
        <v>1.0000000000000001E-5</v>
      </c>
      <c r="B221" s="20">
        <v>9.9999999999999995E-8</v>
      </c>
      <c r="C221" s="20">
        <v>1E-4</v>
      </c>
      <c r="D221" s="20">
        <v>2.5000000000000001E-14</v>
      </c>
      <c r="E221" s="20">
        <f t="shared" si="12"/>
        <v>200000</v>
      </c>
      <c r="F221" s="20">
        <f t="shared" si="13"/>
        <v>0.4</v>
      </c>
      <c r="G221" s="20">
        <f t="shared" si="14"/>
        <v>9.9999999999999985E-3</v>
      </c>
      <c r="H221" s="23" t="s">
        <v>107</v>
      </c>
      <c r="I221" s="20">
        <v>5.2287972498678201E-13</v>
      </c>
      <c r="J221" s="20">
        <v>3.73537995810324E-12</v>
      </c>
      <c r="K221" s="20">
        <f t="shared" si="15"/>
        <v>0.13998033154632308</v>
      </c>
    </row>
    <row r="222" spans="1:16">
      <c r="A222" s="20">
        <v>1.0000000000000001E-5</v>
      </c>
      <c r="B222" s="20">
        <v>9.9999999999999995E-8</v>
      </c>
      <c r="C222" s="20">
        <v>1E-4</v>
      </c>
      <c r="D222" s="20">
        <v>2.4999999999999999E-13</v>
      </c>
      <c r="E222" s="20">
        <f t="shared" si="12"/>
        <v>20000</v>
      </c>
      <c r="F222" s="20">
        <f t="shared" si="13"/>
        <v>0.4</v>
      </c>
      <c r="G222" s="20">
        <f t="shared" si="14"/>
        <v>9.9999999999999985E-3</v>
      </c>
      <c r="H222" s="23" t="s">
        <v>107</v>
      </c>
      <c r="I222" s="20">
        <v>5.4101620315171604E-13</v>
      </c>
      <c r="J222" s="20">
        <v>3.7353759532344703E-12</v>
      </c>
      <c r="K222" s="20">
        <f t="shared" si="15"/>
        <v>0.14483581035082932</v>
      </c>
    </row>
    <row r="223" spans="1:16">
      <c r="A223" s="20">
        <v>1.0000000000000001E-5</v>
      </c>
      <c r="B223" s="20">
        <v>9.9999999999999995E-8</v>
      </c>
      <c r="C223" s="20">
        <v>1E-4</v>
      </c>
      <c r="D223" s="20">
        <v>2.4999999999999998E-12</v>
      </c>
      <c r="E223" s="20">
        <f t="shared" si="12"/>
        <v>2000.0000000000002</v>
      </c>
      <c r="F223" s="20">
        <f t="shared" si="13"/>
        <v>0.4</v>
      </c>
      <c r="G223" s="20">
        <f t="shared" si="14"/>
        <v>9.9999999999999985E-3</v>
      </c>
      <c r="H223" s="23" t="s">
        <v>107</v>
      </c>
      <c r="I223" s="20">
        <v>6.2685628562078903E-13</v>
      </c>
      <c r="J223" s="20">
        <v>3.73536167321835E-12</v>
      </c>
      <c r="K223" s="20">
        <f t="shared" si="15"/>
        <v>0.16781675791000339</v>
      </c>
    </row>
    <row r="224" spans="1:16">
      <c r="A224" s="20">
        <v>1.0000000000000001E-5</v>
      </c>
      <c r="B224" s="20">
        <v>9.9999999999999995E-8</v>
      </c>
      <c r="C224" s="20">
        <v>1E-4</v>
      </c>
      <c r="D224" s="20">
        <v>2.5000000000000001E-11</v>
      </c>
      <c r="E224" s="20">
        <f t="shared" si="12"/>
        <v>200</v>
      </c>
      <c r="F224" s="20">
        <f t="shared" si="13"/>
        <v>0.4</v>
      </c>
      <c r="G224" s="20">
        <f t="shared" si="14"/>
        <v>9.9999999999999985E-3</v>
      </c>
      <c r="H224" s="23" t="s">
        <v>107</v>
      </c>
      <c r="I224" s="20">
        <v>1.0289786983836701E-12</v>
      </c>
      <c r="J224" s="20">
        <v>3.8658893903774296E-12</v>
      </c>
      <c r="K224" s="20">
        <f t="shared" si="15"/>
        <v>0.26616868577380848</v>
      </c>
      <c r="M224" s="1"/>
      <c r="O224" s="1"/>
      <c r="P224" s="1"/>
    </row>
    <row r="225" spans="1:16">
      <c r="A225" s="20">
        <v>1.0000000000000001E-5</v>
      </c>
      <c r="B225" s="20">
        <v>9.9999999999999995E-8</v>
      </c>
      <c r="C225" s="20">
        <v>1E-4</v>
      </c>
      <c r="D225" s="20">
        <v>2.5000000000000002E-10</v>
      </c>
      <c r="E225" s="20">
        <f t="shared" si="12"/>
        <v>20</v>
      </c>
      <c r="F225" s="20">
        <f t="shared" si="13"/>
        <v>0.4</v>
      </c>
      <c r="G225" s="20">
        <f t="shared" si="14"/>
        <v>9.9999999999999985E-3</v>
      </c>
      <c r="H225" s="23" t="s">
        <v>107</v>
      </c>
      <c r="I225" s="20">
        <v>3.0417699645475401E-12</v>
      </c>
      <c r="J225" s="20">
        <v>6.0649142467820496E-12</v>
      </c>
      <c r="K225" s="20">
        <f t="shared" si="15"/>
        <v>0.50153552726016803</v>
      </c>
      <c r="M225" s="1"/>
      <c r="N225" s="1"/>
      <c r="O225" s="1"/>
      <c r="P225" s="1"/>
    </row>
    <row r="226" spans="1:16">
      <c r="A226" s="20">
        <v>1.0000000000000001E-5</v>
      </c>
      <c r="B226" s="20">
        <v>9.9999999999999995E-8</v>
      </c>
      <c r="C226" s="20">
        <v>1E-4</v>
      </c>
      <c r="D226" s="20">
        <v>2.5000000000000001E-9</v>
      </c>
      <c r="E226" s="20">
        <f t="shared" si="12"/>
        <v>2</v>
      </c>
      <c r="F226" s="20">
        <f t="shared" si="13"/>
        <v>0.4</v>
      </c>
      <c r="G226" s="20">
        <f t="shared" si="14"/>
        <v>9.9999999999999985E-3</v>
      </c>
      <c r="H226" s="23" t="s">
        <v>107</v>
      </c>
      <c r="I226" s="20">
        <v>1.5358854444594299E-11</v>
      </c>
      <c r="J226" s="20">
        <v>1.86306487624767E-11</v>
      </c>
      <c r="K226" s="20">
        <f t="shared" si="15"/>
        <v>0.8243864526890764</v>
      </c>
      <c r="M226" s="1"/>
      <c r="N226" s="1"/>
      <c r="O226" s="1"/>
      <c r="P226" s="1"/>
    </row>
    <row r="227" spans="1:16">
      <c r="A227" s="20">
        <v>1.0000000000000001E-5</v>
      </c>
      <c r="B227" s="20">
        <v>9.9999999999999995E-8</v>
      </c>
      <c r="C227" s="20">
        <v>1E-4</v>
      </c>
      <c r="D227" s="20">
        <v>2.4999999999999999E-8</v>
      </c>
      <c r="E227" s="20">
        <f t="shared" si="12"/>
        <v>0.2</v>
      </c>
      <c r="F227" s="20">
        <f t="shared" si="13"/>
        <v>0.4</v>
      </c>
      <c r="G227" s="20">
        <f t="shared" si="14"/>
        <v>9.9999999999999985E-3</v>
      </c>
      <c r="H227" s="23" t="s">
        <v>107</v>
      </c>
      <c r="I227" s="20">
        <v>1.11346309238154E-10</v>
      </c>
      <c r="J227" s="20">
        <v>1.1428396617161E-10</v>
      </c>
      <c r="K227" s="20">
        <f t="shared" si="15"/>
        <v>0.97429510865028279</v>
      </c>
      <c r="M227" s="1"/>
      <c r="N227" s="1"/>
      <c r="O227" s="1"/>
      <c r="P227" s="1"/>
    </row>
    <row r="228" spans="1:16">
      <c r="A228" s="20">
        <v>1.0000000000000001E-5</v>
      </c>
      <c r="B228" s="20">
        <v>9.9999999999999995E-7</v>
      </c>
      <c r="C228" s="20">
        <v>0</v>
      </c>
      <c r="D228" s="20">
        <v>2.4999999999999999E-17</v>
      </c>
      <c r="E228" s="20">
        <f t="shared" si="12"/>
        <v>200000000</v>
      </c>
      <c r="F228" s="20">
        <f t="shared" si="13"/>
        <v>0</v>
      </c>
      <c r="G228" s="20">
        <f t="shared" si="14"/>
        <v>9.9999999999999992E-2</v>
      </c>
      <c r="H228" s="23" t="s">
        <v>107</v>
      </c>
      <c r="I228" s="20">
        <v>1.9664495332774999E-13</v>
      </c>
      <c r="J228" s="20">
        <v>2.0818358853232702E-12</v>
      </c>
      <c r="K228" s="20">
        <f t="shared" si="15"/>
        <v>9.4457471270466983E-2</v>
      </c>
      <c r="M228" s="1"/>
      <c r="N228" s="1"/>
      <c r="O228" s="1"/>
      <c r="P228" s="1"/>
    </row>
    <row r="229" spans="1:16">
      <c r="A229" s="20">
        <v>1.0000000000000001E-5</v>
      </c>
      <c r="B229" s="20">
        <v>9.9999999999999995E-7</v>
      </c>
      <c r="C229" s="20">
        <v>0</v>
      </c>
      <c r="D229" s="20">
        <v>2.5000000000000002E-16</v>
      </c>
      <c r="E229" s="20">
        <f t="shared" si="12"/>
        <v>20000000</v>
      </c>
      <c r="F229" s="20">
        <f t="shared" si="13"/>
        <v>0</v>
      </c>
      <c r="G229" s="20">
        <f t="shared" si="14"/>
        <v>9.9999999999999992E-2</v>
      </c>
      <c r="H229" s="23" t="s">
        <v>107</v>
      </c>
      <c r="I229" s="20">
        <v>1.9668455197533901E-13</v>
      </c>
      <c r="J229" s="20">
        <v>2.0818361955579401E-12</v>
      </c>
      <c r="K229" s="20">
        <f t="shared" si="15"/>
        <v>9.4476478214284676E-2</v>
      </c>
      <c r="M229" s="1"/>
      <c r="N229" s="1"/>
      <c r="O229" s="1"/>
      <c r="P229" s="1"/>
    </row>
    <row r="230" spans="1:16">
      <c r="A230" s="20">
        <v>1.0000000000000001E-5</v>
      </c>
      <c r="B230" s="20">
        <v>9.9999999999999995E-7</v>
      </c>
      <c r="C230" s="20">
        <v>0</v>
      </c>
      <c r="D230" s="20">
        <v>2.5E-15</v>
      </c>
      <c r="E230" s="20">
        <f t="shared" si="12"/>
        <v>2000000</v>
      </c>
      <c r="F230" s="20">
        <f t="shared" si="13"/>
        <v>0</v>
      </c>
      <c r="G230" s="20">
        <f t="shared" si="14"/>
        <v>9.9999999999999992E-2</v>
      </c>
      <c r="H230" s="23" t="s">
        <v>107</v>
      </c>
      <c r="I230" s="20">
        <v>1.96870628743233E-13</v>
      </c>
      <c r="J230" s="20">
        <v>2.0818356057122199E-12</v>
      </c>
      <c r="K230" s="20">
        <f t="shared" si="15"/>
        <v>9.456588608776402E-2</v>
      </c>
      <c r="M230" s="1"/>
      <c r="N230" s="1"/>
      <c r="O230" s="1"/>
      <c r="P230" s="1"/>
    </row>
    <row r="231" spans="1:16">
      <c r="A231" s="20">
        <v>1.0000000000000001E-5</v>
      </c>
      <c r="B231" s="20">
        <v>9.9999999999999995E-7</v>
      </c>
      <c r="C231" s="20">
        <v>0</v>
      </c>
      <c r="D231" s="20">
        <v>2.5000000000000001E-14</v>
      </c>
      <c r="E231" s="20">
        <f t="shared" si="12"/>
        <v>200000</v>
      </c>
      <c r="F231" s="20">
        <f t="shared" si="13"/>
        <v>0</v>
      </c>
      <c r="G231" s="20">
        <f t="shared" si="14"/>
        <v>9.9999999999999992E-2</v>
      </c>
      <c r="H231" s="23" t="s">
        <v>107</v>
      </c>
      <c r="I231" s="20">
        <v>1.97941437176719E-13</v>
      </c>
      <c r="J231" s="20">
        <v>2.0818341959095602E-12</v>
      </c>
      <c r="K231" s="20">
        <f t="shared" si="15"/>
        <v>9.5080308300074662E-2</v>
      </c>
      <c r="M231" s="1"/>
      <c r="O231" s="1"/>
      <c r="P231" s="1"/>
    </row>
    <row r="232" spans="1:16">
      <c r="A232" s="20">
        <v>1.0000000000000001E-5</v>
      </c>
      <c r="B232" s="20">
        <v>9.9999999999999995E-7</v>
      </c>
      <c r="C232" s="20">
        <v>0</v>
      </c>
      <c r="D232" s="20">
        <v>2.4999999999999999E-13</v>
      </c>
      <c r="E232" s="20">
        <f t="shared" si="12"/>
        <v>20000</v>
      </c>
      <c r="F232" s="20">
        <f t="shared" si="13"/>
        <v>0</v>
      </c>
      <c r="G232" s="20">
        <f t="shared" si="14"/>
        <v>9.9999999999999992E-2</v>
      </c>
      <c r="H232" s="23" t="s">
        <v>107</v>
      </c>
      <c r="I232" s="20">
        <v>2.03296258434241E-13</v>
      </c>
      <c r="J232" s="20">
        <v>2.0818237961617401E-12</v>
      </c>
      <c r="K232" s="20">
        <f t="shared" si="15"/>
        <v>9.7652961220377268E-2</v>
      </c>
      <c r="M232" s="1"/>
      <c r="O232" s="1"/>
      <c r="P232" s="1"/>
    </row>
    <row r="233" spans="1:16">
      <c r="A233" s="20">
        <v>1.0000000000000001E-5</v>
      </c>
      <c r="B233" s="20">
        <v>9.9999999999999995E-7</v>
      </c>
      <c r="C233" s="20">
        <v>0</v>
      </c>
      <c r="D233" s="20">
        <v>2.4999999999999998E-12</v>
      </c>
      <c r="E233" s="20">
        <f t="shared" si="12"/>
        <v>2000.0000000000002</v>
      </c>
      <c r="F233" s="20">
        <f t="shared" si="13"/>
        <v>0</v>
      </c>
      <c r="G233" s="20">
        <f t="shared" si="14"/>
        <v>9.9999999999999992E-2</v>
      </c>
      <c r="H233" s="23" t="s">
        <v>107</v>
      </c>
      <c r="I233" s="20">
        <v>2.3424820102665898E-13</v>
      </c>
      <c r="J233" s="20">
        <v>2.08180217471402E-12</v>
      </c>
      <c r="K233" s="20">
        <f t="shared" si="15"/>
        <v>0.11252183510608446</v>
      </c>
      <c r="M233" s="1"/>
      <c r="O233" s="1"/>
      <c r="P233" s="1"/>
    </row>
    <row r="234" spans="1:16">
      <c r="A234" s="20">
        <v>1.0000000000000001E-5</v>
      </c>
      <c r="B234" s="20">
        <v>9.9999999999999995E-7</v>
      </c>
      <c r="C234" s="20">
        <v>0</v>
      </c>
      <c r="D234" s="20">
        <v>2.5000000000000001E-11</v>
      </c>
      <c r="E234" s="20">
        <f t="shared" si="12"/>
        <v>200</v>
      </c>
      <c r="F234" s="20">
        <f t="shared" si="13"/>
        <v>0</v>
      </c>
      <c r="G234" s="20">
        <f t="shared" si="14"/>
        <v>9.9999999999999992E-2</v>
      </c>
      <c r="H234" s="23" t="s">
        <v>107</v>
      </c>
      <c r="I234" s="20">
        <v>4.3606377446397598E-13</v>
      </c>
      <c r="J234" s="20">
        <v>2.19088627532773E-12</v>
      </c>
      <c r="K234" s="20">
        <f t="shared" si="15"/>
        <v>0.19903533075843755</v>
      </c>
      <c r="M234" s="1"/>
      <c r="O234" s="1"/>
      <c r="P234" s="1"/>
    </row>
    <row r="235" spans="1:16">
      <c r="A235" s="20">
        <v>1.0000000000000001E-5</v>
      </c>
      <c r="B235" s="20">
        <v>9.9999999999999995E-7</v>
      </c>
      <c r="C235" s="20">
        <v>0</v>
      </c>
      <c r="D235" s="20">
        <v>2.5000000000000002E-10</v>
      </c>
      <c r="E235" s="20">
        <f t="shared" si="12"/>
        <v>20</v>
      </c>
      <c r="F235" s="20">
        <f t="shared" si="13"/>
        <v>0</v>
      </c>
      <c r="G235" s="20">
        <f t="shared" si="14"/>
        <v>9.9999999999999992E-2</v>
      </c>
      <c r="H235" s="23" t="s">
        <v>107</v>
      </c>
      <c r="I235" s="20">
        <v>1.69169865355362E-12</v>
      </c>
      <c r="J235" s="20">
        <v>3.5289452634230099E-12</v>
      </c>
      <c r="K235" s="20">
        <f t="shared" si="15"/>
        <v>0.47937798046567159</v>
      </c>
      <c r="M235" s="1"/>
      <c r="O235" s="1"/>
      <c r="P235" s="1"/>
    </row>
    <row r="236" spans="1:16">
      <c r="A236" s="20">
        <v>1.0000000000000001E-5</v>
      </c>
      <c r="B236" s="20">
        <v>9.9999999999999995E-7</v>
      </c>
      <c r="C236" s="20">
        <v>0</v>
      </c>
      <c r="D236" s="20">
        <v>2.5000000000000001E-9</v>
      </c>
      <c r="E236" s="20">
        <f t="shared" si="12"/>
        <v>2</v>
      </c>
      <c r="F236" s="20">
        <f t="shared" si="13"/>
        <v>0</v>
      </c>
      <c r="G236" s="20">
        <f t="shared" si="14"/>
        <v>9.9999999999999992E-2</v>
      </c>
      <c r="H236" s="23" t="s">
        <v>107</v>
      </c>
      <c r="I236" s="20">
        <v>1.01494499931904E-11</v>
      </c>
      <c r="J236" s="20">
        <v>1.2057660869850399E-11</v>
      </c>
      <c r="K236" s="20">
        <f t="shared" si="15"/>
        <v>0.84174286395536391</v>
      </c>
      <c r="M236" s="1"/>
      <c r="N236" s="1"/>
      <c r="O236" s="1"/>
      <c r="P236" s="1"/>
    </row>
    <row r="237" spans="1:16">
      <c r="A237" s="20">
        <v>1.0000000000000001E-5</v>
      </c>
      <c r="B237" s="20">
        <v>9.9999999999999995E-7</v>
      </c>
      <c r="C237" s="20">
        <v>0</v>
      </c>
      <c r="D237" s="20">
        <v>2.4999999999999999E-8</v>
      </c>
      <c r="E237" s="20">
        <f t="shared" si="12"/>
        <v>0.2</v>
      </c>
      <c r="F237" s="20">
        <f t="shared" si="13"/>
        <v>0</v>
      </c>
      <c r="G237" s="20">
        <f t="shared" si="14"/>
        <v>9.9999999999999992E-2</v>
      </c>
      <c r="H237" s="23" t="s">
        <v>107</v>
      </c>
      <c r="I237" s="20">
        <v>7.9867218196305496E-11</v>
      </c>
      <c r="J237" s="20">
        <v>8.1642229524031703E-11</v>
      </c>
      <c r="K237" s="20">
        <f t="shared" si="15"/>
        <v>0.97825866174803899</v>
      </c>
      <c r="M237" s="1"/>
      <c r="N237" s="1"/>
      <c r="O237" s="1"/>
      <c r="P237" s="1"/>
    </row>
    <row r="238" spans="1:16">
      <c r="A238" s="20">
        <v>1.0000000000000001E-5</v>
      </c>
      <c r="B238" s="20">
        <v>9.9999999999999995E-7</v>
      </c>
      <c r="C238" s="20">
        <v>1E-8</v>
      </c>
      <c r="D238" s="20">
        <v>2.4999999999999999E-17</v>
      </c>
      <c r="E238" s="20">
        <f t="shared" si="12"/>
        <v>200000000</v>
      </c>
      <c r="F238" s="20">
        <f t="shared" si="13"/>
        <v>4.0000000000000003E-5</v>
      </c>
      <c r="G238" s="20">
        <f t="shared" si="14"/>
        <v>9.9999999999999992E-2</v>
      </c>
      <c r="H238" s="23" t="s">
        <v>107</v>
      </c>
      <c r="I238" s="20">
        <v>1.97059E-13</v>
      </c>
      <c r="J238" s="20">
        <v>2.0818600000000002E-12</v>
      </c>
      <c r="K238" s="20">
        <f t="shared" si="15"/>
        <v>9.4655260200013441E-2</v>
      </c>
      <c r="M238" s="1"/>
      <c r="N238" s="1"/>
      <c r="O238" s="1"/>
      <c r="P238" s="1"/>
    </row>
    <row r="239" spans="1:16">
      <c r="A239" s="20">
        <v>1.0000000000000001E-5</v>
      </c>
      <c r="B239" s="20">
        <v>9.9999999999999995E-7</v>
      </c>
      <c r="C239" s="20">
        <v>1E-8</v>
      </c>
      <c r="D239" s="20">
        <v>2.5000000000000002E-16</v>
      </c>
      <c r="E239" s="20">
        <f t="shared" si="12"/>
        <v>20000000</v>
      </c>
      <c r="F239" s="20">
        <f t="shared" si="13"/>
        <v>4.0000000000000003E-5</v>
      </c>
      <c r="G239" s="20">
        <f t="shared" si="14"/>
        <v>9.9999999999999992E-2</v>
      </c>
      <c r="H239" s="23" t="s">
        <v>107</v>
      </c>
      <c r="I239" s="20">
        <v>1.9709799999999999E-13</v>
      </c>
      <c r="J239" s="20">
        <v>2.0818500000000001E-12</v>
      </c>
      <c r="K239" s="20">
        <f t="shared" si="15"/>
        <v>9.4674448207123466E-2</v>
      </c>
      <c r="M239" s="1"/>
      <c r="N239" s="1"/>
      <c r="O239" s="1"/>
      <c r="P239" s="1"/>
    </row>
    <row r="240" spans="1:16">
      <c r="A240" s="20">
        <v>1.0000000000000001E-5</v>
      </c>
      <c r="B240" s="20">
        <v>9.9999999999999995E-7</v>
      </c>
      <c r="C240" s="20">
        <v>1E-8</v>
      </c>
      <c r="D240" s="20">
        <v>2.5E-15</v>
      </c>
      <c r="E240" s="20">
        <f t="shared" si="12"/>
        <v>2000000</v>
      </c>
      <c r="F240" s="20">
        <f t="shared" si="13"/>
        <v>4.0000000000000003E-5</v>
      </c>
      <c r="G240" s="20">
        <f t="shared" si="14"/>
        <v>9.9999999999999992E-2</v>
      </c>
      <c r="H240" s="23" t="s">
        <v>107</v>
      </c>
      <c r="I240" s="20">
        <v>1.9728300000000001E-13</v>
      </c>
      <c r="J240" s="20">
        <v>2.0818600000000002E-12</v>
      </c>
      <c r="K240" s="20">
        <f t="shared" si="15"/>
        <v>9.4762856291969677E-2</v>
      </c>
      <c r="M240" s="1"/>
      <c r="N240" s="1"/>
      <c r="O240" s="1"/>
      <c r="P240" s="1"/>
    </row>
    <row r="241" spans="1:16">
      <c r="A241" s="20">
        <v>1.0000000000000001E-5</v>
      </c>
      <c r="B241" s="20">
        <v>9.9999999999999995E-7</v>
      </c>
      <c r="C241" s="20">
        <v>1E-8</v>
      </c>
      <c r="D241" s="20">
        <v>2.5000000000000001E-14</v>
      </c>
      <c r="E241" s="20">
        <f t="shared" si="12"/>
        <v>200000</v>
      </c>
      <c r="F241" s="20">
        <f t="shared" si="13"/>
        <v>4.0000000000000003E-5</v>
      </c>
      <c r="G241" s="20">
        <f t="shared" si="14"/>
        <v>9.9999999999999992E-2</v>
      </c>
      <c r="H241" s="23" t="s">
        <v>107</v>
      </c>
      <c r="I241" s="20">
        <v>1.9835599999999999E-13</v>
      </c>
      <c r="J241" s="20">
        <v>2.0818600000000002E-12</v>
      </c>
      <c r="K241" s="20">
        <f t="shared" si="15"/>
        <v>9.5278260786027871E-2</v>
      </c>
      <c r="M241" s="1"/>
      <c r="N241" s="1"/>
      <c r="O241" s="1"/>
      <c r="P241" s="1"/>
    </row>
    <row r="242" spans="1:16">
      <c r="A242" s="20">
        <v>1.0000000000000001E-5</v>
      </c>
      <c r="B242" s="20">
        <v>9.9999999999999995E-7</v>
      </c>
      <c r="C242" s="20">
        <v>1E-8</v>
      </c>
      <c r="D242" s="20">
        <v>2.4999999999999999E-13</v>
      </c>
      <c r="E242" s="20">
        <f t="shared" si="12"/>
        <v>20000</v>
      </c>
      <c r="F242" s="20">
        <f t="shared" si="13"/>
        <v>4.0000000000000003E-5</v>
      </c>
      <c r="G242" s="20">
        <f t="shared" si="14"/>
        <v>9.9999999999999992E-2</v>
      </c>
      <c r="H242" s="23" t="s">
        <v>107</v>
      </c>
      <c r="I242" s="20">
        <v>2.0365300000000001E-13</v>
      </c>
      <c r="J242" s="20">
        <v>2.0818699999999999E-12</v>
      </c>
      <c r="K242" s="20">
        <f t="shared" si="15"/>
        <v>9.782215027835553E-2</v>
      </c>
      <c r="M242" s="1"/>
      <c r="O242" s="1"/>
      <c r="P242" s="1"/>
    </row>
    <row r="243" spans="1:16">
      <c r="A243" s="20">
        <v>1.0000000000000001E-5</v>
      </c>
      <c r="B243" s="20">
        <v>9.9999999999999995E-7</v>
      </c>
      <c r="C243" s="20">
        <v>1E-8</v>
      </c>
      <c r="D243" s="20">
        <v>2.4999999999999998E-12</v>
      </c>
      <c r="E243" s="20">
        <f t="shared" si="12"/>
        <v>2000.0000000000002</v>
      </c>
      <c r="F243" s="20">
        <f t="shared" si="13"/>
        <v>4.0000000000000003E-5</v>
      </c>
      <c r="G243" s="20">
        <f t="shared" si="14"/>
        <v>9.9999999999999992E-2</v>
      </c>
      <c r="H243" s="23" t="s">
        <v>107</v>
      </c>
      <c r="I243" s="20">
        <v>2.3441099999999998E-13</v>
      </c>
      <c r="J243" s="20">
        <v>2.0818999999999998E-12</v>
      </c>
      <c r="K243" s="20">
        <f t="shared" si="15"/>
        <v>0.11259474518468707</v>
      </c>
      <c r="M243" s="1"/>
      <c r="O243" s="1"/>
      <c r="P243" s="1"/>
    </row>
    <row r="244" spans="1:16">
      <c r="A244" s="20">
        <v>1.0000000000000001E-5</v>
      </c>
      <c r="B244" s="20">
        <v>9.9999999999999995E-7</v>
      </c>
      <c r="C244" s="20">
        <v>1E-8</v>
      </c>
      <c r="D244" s="20">
        <v>2.5000000000000001E-11</v>
      </c>
      <c r="E244" s="20">
        <f t="shared" si="12"/>
        <v>200</v>
      </c>
      <c r="F244" s="20">
        <f t="shared" si="13"/>
        <v>4.0000000000000003E-5</v>
      </c>
      <c r="G244" s="20">
        <f t="shared" si="14"/>
        <v>9.9999999999999992E-2</v>
      </c>
      <c r="H244" s="23" t="s">
        <v>107</v>
      </c>
      <c r="I244" s="20">
        <v>4.3612200000000001E-13</v>
      </c>
      <c r="J244" s="20">
        <v>2.1910200000000001E-12</v>
      </c>
      <c r="K244" s="20">
        <f t="shared" si="15"/>
        <v>0.19904975764712327</v>
      </c>
      <c r="M244" s="1"/>
      <c r="O244" s="1"/>
      <c r="P244" s="1"/>
    </row>
    <row r="245" spans="1:16">
      <c r="A245" s="20">
        <v>1.0000000000000001E-5</v>
      </c>
      <c r="B245" s="20">
        <v>9.9999999999999995E-7</v>
      </c>
      <c r="C245" s="20">
        <v>1E-8</v>
      </c>
      <c r="D245" s="20">
        <v>2.5000000000000002E-10</v>
      </c>
      <c r="E245" s="20">
        <f t="shared" si="12"/>
        <v>20</v>
      </c>
      <c r="F245" s="20">
        <f t="shared" si="13"/>
        <v>4.0000000000000003E-5</v>
      </c>
      <c r="G245" s="20">
        <f t="shared" si="14"/>
        <v>9.9999999999999992E-2</v>
      </c>
      <c r="H245" s="23" t="s">
        <v>107</v>
      </c>
      <c r="I245" s="20">
        <v>1.69181E-12</v>
      </c>
      <c r="J245" s="20">
        <v>3.5291800000000001E-12</v>
      </c>
      <c r="K245" s="20">
        <f t="shared" si="15"/>
        <v>0.47937764579874076</v>
      </c>
      <c r="M245" s="1"/>
      <c r="O245" s="1"/>
      <c r="P245" s="1"/>
    </row>
    <row r="246" spans="1:16">
      <c r="A246" s="20">
        <v>1.0000000000000001E-5</v>
      </c>
      <c r="B246" s="20">
        <v>9.9999999999999995E-7</v>
      </c>
      <c r="C246" s="20">
        <v>1E-8</v>
      </c>
      <c r="D246" s="20">
        <v>2.5000000000000001E-9</v>
      </c>
      <c r="E246" s="20">
        <f t="shared" si="12"/>
        <v>2</v>
      </c>
      <c r="F246" s="20">
        <f t="shared" si="13"/>
        <v>4.0000000000000003E-5</v>
      </c>
      <c r="G246" s="20">
        <f t="shared" si="14"/>
        <v>9.9999999999999992E-2</v>
      </c>
      <c r="H246" s="23" t="s">
        <v>107</v>
      </c>
      <c r="I246" s="20">
        <v>1.01503E-11</v>
      </c>
      <c r="J246" s="20">
        <v>1.20586E-11</v>
      </c>
      <c r="K246" s="20">
        <f t="shared" si="15"/>
        <v>0.84174779825187007</v>
      </c>
      <c r="M246" s="1"/>
      <c r="O246" s="1"/>
      <c r="P246" s="1"/>
    </row>
    <row r="247" spans="1:16">
      <c r="A247" s="20">
        <v>1.0000000000000001E-5</v>
      </c>
      <c r="B247" s="20">
        <v>9.9999999999999995E-7</v>
      </c>
      <c r="C247" s="20">
        <v>1E-8</v>
      </c>
      <c r="D247" s="20">
        <v>2.4999999999999999E-8</v>
      </c>
      <c r="E247" s="20">
        <f t="shared" si="12"/>
        <v>0.2</v>
      </c>
      <c r="F247" s="20">
        <f t="shared" si="13"/>
        <v>4.0000000000000003E-5</v>
      </c>
      <c r="G247" s="20">
        <f t="shared" si="14"/>
        <v>9.9999999999999992E-2</v>
      </c>
      <c r="H247" s="23" t="s">
        <v>107</v>
      </c>
      <c r="I247" s="20">
        <v>7.9873099999999997E-11</v>
      </c>
      <c r="J247" s="20">
        <v>8.1648099999999999E-11</v>
      </c>
      <c r="K247" s="20">
        <f t="shared" si="15"/>
        <v>0.9782603636826821</v>
      </c>
      <c r="M247" s="1"/>
      <c r="N247" s="1"/>
      <c r="O247" s="1"/>
      <c r="P247" s="1"/>
    </row>
    <row r="248" spans="1:16">
      <c r="A248" s="20">
        <v>1.0000000000000001E-5</v>
      </c>
      <c r="B248" s="20">
        <v>9.9999999999999995E-7</v>
      </c>
      <c r="C248" s="20">
        <v>9.9999999999999995E-8</v>
      </c>
      <c r="D248" s="20">
        <v>2.4999999999999999E-17</v>
      </c>
      <c r="E248" s="20">
        <f t="shared" ref="E248:E311" si="16">A248*2*0.00025/D248</f>
        <v>200000000</v>
      </c>
      <c r="F248" s="20">
        <f t="shared" si="13"/>
        <v>3.9999999999999996E-4</v>
      </c>
      <c r="G248" s="20">
        <f t="shared" si="14"/>
        <v>9.9999999999999992E-2</v>
      </c>
      <c r="H248" s="23" t="s">
        <v>107</v>
      </c>
      <c r="I248" s="20">
        <v>1.9705880950238999E-13</v>
      </c>
      <c r="J248" s="20">
        <v>2.08185581165831E-12</v>
      </c>
      <c r="K248" s="20">
        <f t="shared" si="15"/>
        <v>9.4655359126635225E-2</v>
      </c>
      <c r="M248" s="1"/>
      <c r="N248" s="1"/>
      <c r="O248" s="1"/>
      <c r="P248" s="1"/>
    </row>
    <row r="249" spans="1:16">
      <c r="A249" s="20">
        <v>1.0000000000000001E-5</v>
      </c>
      <c r="B249" s="20">
        <v>9.9999999999999995E-7</v>
      </c>
      <c r="C249" s="20">
        <v>9.9999999999999995E-8</v>
      </c>
      <c r="D249" s="20">
        <v>2.5000000000000002E-16</v>
      </c>
      <c r="E249" s="20">
        <f t="shared" si="16"/>
        <v>20000000</v>
      </c>
      <c r="F249" s="20">
        <f t="shared" si="13"/>
        <v>3.9999999999999996E-4</v>
      </c>
      <c r="G249" s="20">
        <f t="shared" si="14"/>
        <v>9.9999999999999992E-2</v>
      </c>
      <c r="H249" s="23" t="s">
        <v>107</v>
      </c>
      <c r="I249" s="20">
        <v>1.97098593414903E-13</v>
      </c>
      <c r="J249" s="20">
        <v>2.0818546887301799E-12</v>
      </c>
      <c r="K249" s="20">
        <f t="shared" si="15"/>
        <v>9.4674520023836348E-2</v>
      </c>
      <c r="M249" s="1"/>
      <c r="N249" s="1"/>
      <c r="O249" s="1"/>
      <c r="P249" s="1"/>
    </row>
    <row r="250" spans="1:16">
      <c r="A250" s="20">
        <v>1.0000000000000001E-5</v>
      </c>
      <c r="B250" s="20">
        <v>9.9999999999999995E-7</v>
      </c>
      <c r="C250" s="20">
        <v>9.9999999999999995E-8</v>
      </c>
      <c r="D250" s="20">
        <v>2.5E-15</v>
      </c>
      <c r="E250" s="20">
        <f t="shared" si="16"/>
        <v>2000000</v>
      </c>
      <c r="F250" s="20">
        <f t="shared" si="13"/>
        <v>3.9999999999999996E-4</v>
      </c>
      <c r="G250" s="20">
        <f t="shared" si="14"/>
        <v>9.9999999999999992E-2</v>
      </c>
      <c r="H250" s="23" t="s">
        <v>107</v>
      </c>
      <c r="I250" s="20">
        <v>1.9728281572419099E-13</v>
      </c>
      <c r="J250" s="20">
        <v>2.08185537622165E-12</v>
      </c>
      <c r="K250" s="20">
        <f t="shared" si="15"/>
        <v>9.4762978244069332E-2</v>
      </c>
      <c r="M250" s="1"/>
      <c r="N250" s="1"/>
      <c r="O250" s="1"/>
      <c r="P250" s="1"/>
    </row>
    <row r="251" spans="1:16">
      <c r="A251" s="20">
        <v>1.0000000000000001E-5</v>
      </c>
      <c r="B251" s="20">
        <v>9.9999999999999995E-7</v>
      </c>
      <c r="C251" s="20">
        <v>9.9999999999999995E-8</v>
      </c>
      <c r="D251" s="20">
        <v>2.5000000000000001E-14</v>
      </c>
      <c r="E251" s="20">
        <f t="shared" si="16"/>
        <v>200000</v>
      </c>
      <c r="F251" s="20">
        <f t="shared" si="13"/>
        <v>3.9999999999999996E-4</v>
      </c>
      <c r="G251" s="20">
        <f t="shared" si="14"/>
        <v>9.9999999999999992E-2</v>
      </c>
      <c r="H251" s="23" t="s">
        <v>107</v>
      </c>
      <c r="I251" s="20">
        <v>1.9835600495449601E-13</v>
      </c>
      <c r="J251" s="20">
        <v>2.08185652753606E-12</v>
      </c>
      <c r="K251" s="20">
        <f t="shared" si="15"/>
        <v>9.5278422086682565E-2</v>
      </c>
      <c r="M251" s="1"/>
      <c r="N251" s="1"/>
      <c r="O251" s="1"/>
      <c r="P251" s="1"/>
    </row>
    <row r="252" spans="1:16">
      <c r="A252" s="20">
        <v>1.0000000000000001E-5</v>
      </c>
      <c r="B252" s="20">
        <v>9.9999999999999995E-7</v>
      </c>
      <c r="C252" s="20">
        <v>9.9999999999999995E-8</v>
      </c>
      <c r="D252" s="20">
        <v>2.4999999999999999E-13</v>
      </c>
      <c r="E252" s="20">
        <f t="shared" si="16"/>
        <v>20000</v>
      </c>
      <c r="F252" s="20">
        <f t="shared" si="13"/>
        <v>3.9999999999999996E-4</v>
      </c>
      <c r="G252" s="20">
        <f t="shared" si="14"/>
        <v>9.9999999999999992E-2</v>
      </c>
      <c r="H252" s="23" t="s">
        <v>107</v>
      </c>
      <c r="I252" s="20">
        <v>2.03652916280901E-13</v>
      </c>
      <c r="J252" s="20">
        <v>2.08186562403829E-12</v>
      </c>
      <c r="K252" s="20">
        <f t="shared" si="15"/>
        <v>9.7822315681386829E-2</v>
      </c>
      <c r="M252" s="1"/>
      <c r="N252" s="1"/>
      <c r="O252" s="1"/>
      <c r="P252" s="1"/>
    </row>
    <row r="253" spans="1:16">
      <c r="A253" s="20">
        <v>1.0000000000000001E-5</v>
      </c>
      <c r="B253" s="20">
        <v>9.9999999999999995E-7</v>
      </c>
      <c r="C253" s="20">
        <v>9.9999999999999995E-8</v>
      </c>
      <c r="D253" s="20">
        <v>2.4999999999999998E-12</v>
      </c>
      <c r="E253" s="20">
        <f t="shared" si="16"/>
        <v>2000.0000000000002</v>
      </c>
      <c r="F253" s="20">
        <f t="shared" si="13"/>
        <v>3.9999999999999996E-4</v>
      </c>
      <c r="G253" s="20">
        <f t="shared" si="14"/>
        <v>9.9999999999999992E-2</v>
      </c>
      <c r="H253" s="23" t="s">
        <v>107</v>
      </c>
      <c r="I253" s="20">
        <v>2.3441060452881598E-13</v>
      </c>
      <c r="J253" s="20">
        <v>2.0819005039749798E-12</v>
      </c>
      <c r="K253" s="20">
        <f t="shared" si="15"/>
        <v>0.11259452797156012</v>
      </c>
      <c r="M253" s="1"/>
      <c r="O253" s="1"/>
      <c r="P253" s="1"/>
    </row>
    <row r="254" spans="1:16">
      <c r="A254" s="20">
        <v>1.0000000000000001E-5</v>
      </c>
      <c r="B254" s="20">
        <v>9.9999999999999995E-7</v>
      </c>
      <c r="C254" s="20">
        <v>9.9999999999999995E-8</v>
      </c>
      <c r="D254" s="20">
        <v>2.5000000000000001E-11</v>
      </c>
      <c r="E254" s="20">
        <f t="shared" si="16"/>
        <v>200</v>
      </c>
      <c r="F254" s="20">
        <f t="shared" si="13"/>
        <v>3.9999999999999996E-4</v>
      </c>
      <c r="G254" s="20">
        <f t="shared" si="14"/>
        <v>9.9999999999999992E-2</v>
      </c>
      <c r="H254" s="23" t="s">
        <v>107</v>
      </c>
      <c r="I254" s="20">
        <v>4.3612199949754499E-13</v>
      </c>
      <c r="J254" s="20">
        <v>2.1910225111651001E-12</v>
      </c>
      <c r="K254" s="20">
        <f t="shared" si="15"/>
        <v>0.19904952928376457</v>
      </c>
      <c r="M254" s="1"/>
      <c r="O254" s="1"/>
      <c r="P254" s="1"/>
    </row>
    <row r="255" spans="1:16">
      <c r="A255" s="20">
        <v>1.0000000000000001E-5</v>
      </c>
      <c r="B255" s="20">
        <v>9.9999999999999995E-7</v>
      </c>
      <c r="C255" s="20">
        <v>9.9999999999999995E-8</v>
      </c>
      <c r="D255" s="20">
        <v>2.5000000000000002E-10</v>
      </c>
      <c r="E255" s="20">
        <f t="shared" si="16"/>
        <v>20</v>
      </c>
      <c r="F255" s="20">
        <f t="shared" si="13"/>
        <v>3.9999999999999996E-4</v>
      </c>
      <c r="G255" s="20">
        <f t="shared" si="14"/>
        <v>9.9999999999999992E-2</v>
      </c>
      <c r="H255" s="23" t="s">
        <v>107</v>
      </c>
      <c r="I255" s="20">
        <v>1.6918080943695499E-12</v>
      </c>
      <c r="J255" s="20">
        <v>3.5291788927873699E-12</v>
      </c>
      <c r="K255" s="20">
        <f t="shared" si="15"/>
        <v>0.4793772562300882</v>
      </c>
      <c r="M255" s="1"/>
      <c r="O255" s="1"/>
      <c r="P255" s="1"/>
    </row>
    <row r="256" spans="1:16">
      <c r="A256" s="20">
        <v>1.0000000000000001E-5</v>
      </c>
      <c r="B256" s="20">
        <v>9.9999999999999995E-7</v>
      </c>
      <c r="C256" s="20">
        <v>9.9999999999999995E-8</v>
      </c>
      <c r="D256" s="20">
        <v>2.5000000000000001E-9</v>
      </c>
      <c r="E256" s="20">
        <f t="shared" si="16"/>
        <v>2</v>
      </c>
      <c r="F256" s="20">
        <f t="shared" si="13"/>
        <v>3.9999999999999996E-4</v>
      </c>
      <c r="G256" s="20">
        <f t="shared" si="14"/>
        <v>9.9999999999999992E-2</v>
      </c>
      <c r="H256" s="23" t="s">
        <v>107</v>
      </c>
      <c r="I256" s="20">
        <v>1.0150270090508E-11</v>
      </c>
      <c r="J256" s="20">
        <v>1.2058604432991199E-11</v>
      </c>
      <c r="K256" s="20">
        <f t="shared" si="15"/>
        <v>0.8417450084636513</v>
      </c>
      <c r="M256" s="1"/>
      <c r="O256" s="1"/>
      <c r="P256" s="1"/>
    </row>
    <row r="257" spans="1:16">
      <c r="A257" s="20">
        <v>1.0000000000000001E-5</v>
      </c>
      <c r="B257" s="20">
        <v>9.9999999999999995E-7</v>
      </c>
      <c r="C257" s="20">
        <v>9.9999999999999995E-8</v>
      </c>
      <c r="D257" s="20">
        <v>2.4999999999999999E-8</v>
      </c>
      <c r="E257" s="20">
        <f t="shared" si="16"/>
        <v>0.2</v>
      </c>
      <c r="F257" s="20">
        <f t="shared" si="13"/>
        <v>3.9999999999999996E-4</v>
      </c>
      <c r="G257" s="20">
        <f t="shared" si="14"/>
        <v>9.9999999999999992E-2</v>
      </c>
      <c r="H257" s="23" t="s">
        <v>107</v>
      </c>
      <c r="I257" s="20">
        <v>7.9873118007985894E-11</v>
      </c>
      <c r="J257" s="20">
        <v>8.1648145675355598E-11</v>
      </c>
      <c r="K257" s="20">
        <f t="shared" si="15"/>
        <v>0.9782600369832346</v>
      </c>
      <c r="M257" s="1"/>
      <c r="O257" s="1"/>
      <c r="P257" s="1"/>
    </row>
    <row r="258" spans="1:16">
      <c r="A258" s="20">
        <v>1.0000000000000001E-5</v>
      </c>
      <c r="B258" s="20">
        <v>9.9999999999999995E-7</v>
      </c>
      <c r="C258" s="20">
        <v>9.9999999999999995E-7</v>
      </c>
      <c r="D258" s="20">
        <v>2.4999999999999999E-17</v>
      </c>
      <c r="E258" s="20">
        <f t="shared" si="16"/>
        <v>200000000</v>
      </c>
      <c r="F258" s="20">
        <f t="shared" si="13"/>
        <v>4.0000000000000001E-3</v>
      </c>
      <c r="G258" s="20">
        <f t="shared" si="14"/>
        <v>9.9999999999999992E-2</v>
      </c>
      <c r="H258" s="23" t="s">
        <v>107</v>
      </c>
      <c r="I258" s="20">
        <v>1.98666301237386E-13</v>
      </c>
      <c r="J258" s="20">
        <v>2.0984555827974901E-12</v>
      </c>
      <c r="K258" s="20">
        <f t="shared" si="15"/>
        <v>9.4672626319085698E-2</v>
      </c>
      <c r="M258" s="1"/>
      <c r="N258" s="1"/>
      <c r="O258" s="1"/>
      <c r="P258" s="1"/>
    </row>
    <row r="259" spans="1:16">
      <c r="A259" s="20">
        <v>1.0000000000000001E-5</v>
      </c>
      <c r="B259" s="20">
        <v>9.9999999999999995E-7</v>
      </c>
      <c r="C259" s="20">
        <v>9.9999999999999995E-7</v>
      </c>
      <c r="D259" s="20">
        <v>2.5000000000000002E-16</v>
      </c>
      <c r="E259" s="20">
        <f t="shared" si="16"/>
        <v>20000000</v>
      </c>
      <c r="F259" s="20">
        <f t="shared" si="13"/>
        <v>4.0000000000000001E-3</v>
      </c>
      <c r="G259" s="20">
        <f t="shared" si="14"/>
        <v>9.9999999999999992E-2</v>
      </c>
      <c r="H259" s="23" t="s">
        <v>107</v>
      </c>
      <c r="I259" s="20">
        <v>1.9871283289220801E-13</v>
      </c>
      <c r="J259" s="20">
        <v>2.0984534810392701E-12</v>
      </c>
      <c r="K259" s="20">
        <f t="shared" si="15"/>
        <v>9.4694895401633797E-2</v>
      </c>
      <c r="M259" s="1"/>
      <c r="N259" s="1"/>
      <c r="O259" s="1"/>
      <c r="P259" s="1"/>
    </row>
    <row r="260" spans="1:16">
      <c r="A260" s="20">
        <v>1.0000000000000001E-5</v>
      </c>
      <c r="B260" s="20">
        <v>9.9999999999999995E-7</v>
      </c>
      <c r="C260" s="20">
        <v>9.9999999999999995E-7</v>
      </c>
      <c r="D260" s="20">
        <v>2.5E-15</v>
      </c>
      <c r="E260" s="20">
        <f t="shared" si="16"/>
        <v>2000000</v>
      </c>
      <c r="F260" s="20">
        <f t="shared" ref="F260:F323" si="17">C260/(0.00025)</f>
        <v>4.0000000000000001E-3</v>
      </c>
      <c r="G260" s="20">
        <f t="shared" ref="G260:G323" si="18">B260/A260</f>
        <v>9.9999999999999992E-2</v>
      </c>
      <c r="H260" s="23" t="s">
        <v>107</v>
      </c>
      <c r="I260" s="20">
        <v>1.9889526181592901E-13</v>
      </c>
      <c r="J260" s="20">
        <v>2.0984546254195999E-12</v>
      </c>
      <c r="K260" s="20">
        <f t="shared" ref="K260:K323" si="19">I260/J260</f>
        <v>9.478177865111502E-2</v>
      </c>
      <c r="M260" s="1"/>
      <c r="N260" s="1"/>
      <c r="O260" s="1"/>
      <c r="P260" s="1"/>
    </row>
    <row r="261" spans="1:16">
      <c r="A261" s="20">
        <v>1.0000000000000001E-5</v>
      </c>
      <c r="B261" s="20">
        <v>9.9999999999999995E-7</v>
      </c>
      <c r="C261" s="20">
        <v>9.9999999999999995E-7</v>
      </c>
      <c r="D261" s="20">
        <v>2.5000000000000001E-14</v>
      </c>
      <c r="E261" s="20">
        <f t="shared" si="16"/>
        <v>200000</v>
      </c>
      <c r="F261" s="20">
        <f t="shared" si="17"/>
        <v>4.0000000000000001E-3</v>
      </c>
      <c r="G261" s="20">
        <f t="shared" si="18"/>
        <v>9.9999999999999992E-2</v>
      </c>
      <c r="H261" s="23" t="s">
        <v>107</v>
      </c>
      <c r="I261" s="20">
        <v>2.0000761730313399E-13</v>
      </c>
      <c r="J261" s="20">
        <v>2.0984555319030902E-12</v>
      </c>
      <c r="K261" s="20">
        <f t="shared" si="19"/>
        <v>9.5311820652090262E-2</v>
      </c>
      <c r="M261" s="1"/>
      <c r="N261" s="1"/>
      <c r="O261" s="1"/>
      <c r="P261" s="1"/>
    </row>
    <row r="262" spans="1:16">
      <c r="A262" s="20">
        <v>1.0000000000000001E-5</v>
      </c>
      <c r="B262" s="20">
        <v>9.9999999999999995E-7</v>
      </c>
      <c r="C262" s="20">
        <v>9.9999999999999995E-7</v>
      </c>
      <c r="D262" s="20">
        <v>2.4999999999999999E-13</v>
      </c>
      <c r="E262" s="20">
        <f t="shared" si="16"/>
        <v>20000</v>
      </c>
      <c r="F262" s="20">
        <f t="shared" si="17"/>
        <v>4.0000000000000001E-3</v>
      </c>
      <c r="G262" s="20">
        <f t="shared" si="18"/>
        <v>9.9999999999999992E-2</v>
      </c>
      <c r="H262" s="23" t="s">
        <v>107</v>
      </c>
      <c r="I262" s="20">
        <v>2.05536596207913E-13</v>
      </c>
      <c r="J262" s="20">
        <v>2.09846417049477E-12</v>
      </c>
      <c r="K262" s="20">
        <f t="shared" si="19"/>
        <v>9.7946202321601783E-2</v>
      </c>
      <c r="M262" s="1"/>
      <c r="N262" s="1"/>
      <c r="O262" s="1"/>
      <c r="P262" s="1"/>
    </row>
    <row r="263" spans="1:16">
      <c r="A263" s="20">
        <v>1.0000000000000001E-5</v>
      </c>
      <c r="B263" s="20">
        <v>9.9999999999999995E-7</v>
      </c>
      <c r="C263" s="20">
        <v>9.9999999999999995E-7</v>
      </c>
      <c r="D263" s="20">
        <v>2.4999999999999998E-12</v>
      </c>
      <c r="E263" s="20">
        <f t="shared" si="16"/>
        <v>2000.0000000000002</v>
      </c>
      <c r="F263" s="20">
        <f t="shared" si="17"/>
        <v>4.0000000000000001E-3</v>
      </c>
      <c r="G263" s="20">
        <f t="shared" si="18"/>
        <v>9.9999999999999992E-2</v>
      </c>
      <c r="H263" s="23" t="s">
        <v>107</v>
      </c>
      <c r="I263" s="20">
        <v>2.3713868674788198E-13</v>
      </c>
      <c r="J263" s="20">
        <v>2.0984825218034401E-12</v>
      </c>
      <c r="K263" s="20">
        <f t="shared" si="19"/>
        <v>0.1130048424439983</v>
      </c>
      <c r="M263" s="1"/>
      <c r="N263" s="1"/>
      <c r="O263" s="1"/>
      <c r="P263" s="1"/>
    </row>
    <row r="264" spans="1:16">
      <c r="A264" s="20">
        <v>1.0000000000000001E-5</v>
      </c>
      <c r="B264" s="20">
        <v>9.9999999999999995E-7</v>
      </c>
      <c r="C264" s="20">
        <v>9.9999999999999995E-7</v>
      </c>
      <c r="D264" s="20">
        <v>2.5000000000000001E-11</v>
      </c>
      <c r="E264" s="20">
        <f t="shared" si="16"/>
        <v>200</v>
      </c>
      <c r="F264" s="20">
        <f t="shared" si="17"/>
        <v>4.0000000000000001E-3</v>
      </c>
      <c r="G264" s="20">
        <f t="shared" si="18"/>
        <v>9.9999999999999992E-2</v>
      </c>
      <c r="H264" s="23" t="s">
        <v>107</v>
      </c>
      <c r="I264" s="20">
        <v>4.4129071316612398E-13</v>
      </c>
      <c r="J264" s="20">
        <v>2.2079231304719798E-12</v>
      </c>
      <c r="K264" s="20">
        <f t="shared" si="19"/>
        <v>0.19986688262638511</v>
      </c>
      <c r="M264" s="1"/>
      <c r="O264" s="1"/>
      <c r="P264" s="1"/>
    </row>
    <row r="265" spans="1:16">
      <c r="A265" s="20">
        <v>1.0000000000000001E-5</v>
      </c>
      <c r="B265" s="20">
        <v>9.9999999999999995E-7</v>
      </c>
      <c r="C265" s="20">
        <v>9.9999999999999995E-7</v>
      </c>
      <c r="D265" s="20">
        <v>2.5000000000000002E-10</v>
      </c>
      <c r="E265" s="20">
        <f t="shared" si="16"/>
        <v>20</v>
      </c>
      <c r="F265" s="20">
        <f t="shared" si="17"/>
        <v>4.0000000000000001E-3</v>
      </c>
      <c r="G265" s="20">
        <f t="shared" si="18"/>
        <v>9.9999999999999992E-2</v>
      </c>
      <c r="H265" s="23" t="s">
        <v>107</v>
      </c>
      <c r="I265" s="20">
        <v>1.7046280344293699E-12</v>
      </c>
      <c r="J265" s="20">
        <v>3.5549506462767602E-12</v>
      </c>
      <c r="K265" s="20">
        <f t="shared" si="19"/>
        <v>0.47950821376794472</v>
      </c>
      <c r="M265" s="1"/>
      <c r="O265" s="1"/>
      <c r="P265" s="1"/>
    </row>
    <row r="266" spans="1:16">
      <c r="A266" s="20">
        <v>1.0000000000000001E-5</v>
      </c>
      <c r="B266" s="20">
        <v>9.9999999999999995E-7</v>
      </c>
      <c r="C266" s="20">
        <v>9.9999999999999995E-7</v>
      </c>
      <c r="D266" s="20">
        <v>2.5000000000000001E-9</v>
      </c>
      <c r="E266" s="20">
        <f t="shared" si="16"/>
        <v>2</v>
      </c>
      <c r="F266" s="20">
        <f t="shared" si="17"/>
        <v>4.0000000000000001E-3</v>
      </c>
      <c r="G266" s="20">
        <f t="shared" si="18"/>
        <v>9.9999999999999992E-2</v>
      </c>
      <c r="H266" s="23" t="s">
        <v>107</v>
      </c>
      <c r="I266" s="20">
        <v>1.02013716471577E-11</v>
      </c>
      <c r="J266" s="20">
        <v>1.2124001805927E-11</v>
      </c>
      <c r="K266" s="20">
        <f t="shared" si="19"/>
        <v>0.84141950904119844</v>
      </c>
      <c r="M266" s="1"/>
      <c r="O266" s="1"/>
      <c r="P266" s="1"/>
    </row>
    <row r="267" spans="1:16">
      <c r="A267" s="20">
        <v>1.0000000000000001E-5</v>
      </c>
      <c r="B267" s="20">
        <v>9.9999999999999995E-7</v>
      </c>
      <c r="C267" s="20">
        <v>9.9999999999999995E-7</v>
      </c>
      <c r="D267" s="20">
        <v>2.4999999999999999E-8</v>
      </c>
      <c r="E267" s="20">
        <f t="shared" si="16"/>
        <v>0.2</v>
      </c>
      <c r="F267" s="20">
        <f t="shared" si="17"/>
        <v>4.0000000000000001E-3</v>
      </c>
      <c r="G267" s="20">
        <f t="shared" si="18"/>
        <v>9.9999999999999992E-2</v>
      </c>
      <c r="H267" s="23" t="s">
        <v>107</v>
      </c>
      <c r="I267" s="20">
        <v>8.0194506409892899E-11</v>
      </c>
      <c r="J267" s="20">
        <v>8.1982385586624804E-11</v>
      </c>
      <c r="K267" s="20">
        <f t="shared" si="19"/>
        <v>0.97819191081183188</v>
      </c>
      <c r="M267" s="1"/>
      <c r="O267" s="1"/>
      <c r="P267" s="1"/>
    </row>
    <row r="268" spans="1:16">
      <c r="A268" s="20">
        <v>1.0000000000000001E-5</v>
      </c>
      <c r="B268" s="20">
        <v>9.9999999999999995E-7</v>
      </c>
      <c r="C268" s="20">
        <v>1.0000000000000001E-5</v>
      </c>
      <c r="D268" s="20">
        <v>2.4999999999999999E-13</v>
      </c>
      <c r="E268" s="20">
        <f t="shared" si="16"/>
        <v>20000</v>
      </c>
      <c r="F268" s="20">
        <f t="shared" si="17"/>
        <v>0.04</v>
      </c>
      <c r="G268" s="20">
        <f t="shared" si="18"/>
        <v>9.9999999999999992E-2</v>
      </c>
      <c r="H268" s="23" t="s">
        <v>107</v>
      </c>
      <c r="I268" s="20">
        <v>2.27519E-13</v>
      </c>
      <c r="J268" s="20">
        <v>2.2517799999999999E-12</v>
      </c>
      <c r="K268" s="20">
        <f t="shared" si="19"/>
        <v>0.10103962198793844</v>
      </c>
      <c r="M268" s="1"/>
      <c r="O268" s="1"/>
      <c r="P268" s="1"/>
    </row>
    <row r="269" spans="1:16">
      <c r="A269" s="20">
        <v>1.0000000000000001E-5</v>
      </c>
      <c r="B269" s="20">
        <v>9.9999999999999995E-7</v>
      </c>
      <c r="C269" s="20">
        <v>1.0000000000000001E-5</v>
      </c>
      <c r="D269" s="20">
        <v>2.4999999999999998E-12</v>
      </c>
      <c r="E269" s="20">
        <f t="shared" si="16"/>
        <v>2000.0000000000002</v>
      </c>
      <c r="F269" s="20">
        <f t="shared" si="17"/>
        <v>0.04</v>
      </c>
      <c r="G269" s="20">
        <f t="shared" si="18"/>
        <v>9.9999999999999992E-2</v>
      </c>
      <c r="H269" s="23" t="s">
        <v>107</v>
      </c>
      <c r="I269" s="20">
        <v>2.6628500000000001E-13</v>
      </c>
      <c r="J269" s="20">
        <v>2.2517600000000001E-12</v>
      </c>
      <c r="K269" s="20">
        <f t="shared" si="19"/>
        <v>0.11825638611574946</v>
      </c>
      <c r="M269" s="1"/>
      <c r="N269" s="1"/>
      <c r="O269" s="1"/>
      <c r="P269" s="1"/>
    </row>
    <row r="270" spans="1:16">
      <c r="A270" s="20">
        <v>1.0000000000000001E-5</v>
      </c>
      <c r="B270" s="20">
        <v>9.9999999999999995E-7</v>
      </c>
      <c r="C270" s="20">
        <v>1.0000000000000001E-5</v>
      </c>
      <c r="D270" s="20">
        <v>2.5000000000000001E-11</v>
      </c>
      <c r="E270" s="20">
        <f t="shared" si="16"/>
        <v>200</v>
      </c>
      <c r="F270" s="20">
        <f t="shared" si="17"/>
        <v>0.04</v>
      </c>
      <c r="G270" s="20">
        <f t="shared" si="18"/>
        <v>9.9999999999999992E-2</v>
      </c>
      <c r="H270" s="23" t="s">
        <v>107</v>
      </c>
      <c r="I270" s="20">
        <v>4.9164600000000004E-13</v>
      </c>
      <c r="J270" s="20">
        <v>2.3646900000000001E-12</v>
      </c>
      <c r="K270" s="20">
        <f t="shared" si="19"/>
        <v>0.2079113964198267</v>
      </c>
      <c r="M270" s="1"/>
      <c r="N270" s="1"/>
      <c r="O270" s="1"/>
      <c r="P270" s="1"/>
    </row>
    <row r="271" spans="1:16">
      <c r="A271" s="20">
        <v>1.0000000000000001E-5</v>
      </c>
      <c r="B271" s="20">
        <v>9.9999999999999995E-7</v>
      </c>
      <c r="C271" s="20">
        <v>1.0000000000000001E-5</v>
      </c>
      <c r="D271" s="20">
        <v>2.5000000000000002E-10</v>
      </c>
      <c r="E271" s="20">
        <f t="shared" si="16"/>
        <v>20</v>
      </c>
      <c r="F271" s="20">
        <f t="shared" si="17"/>
        <v>0.04</v>
      </c>
      <c r="G271" s="20">
        <f t="shared" si="18"/>
        <v>9.9999999999999992E-2</v>
      </c>
      <c r="H271" s="23" t="s">
        <v>107</v>
      </c>
      <c r="I271" s="20">
        <v>1.82469E-12</v>
      </c>
      <c r="J271" s="20">
        <v>3.7938899999999997E-12</v>
      </c>
      <c r="K271" s="20">
        <f t="shared" si="19"/>
        <v>0.48095490380585632</v>
      </c>
      <c r="M271" s="1"/>
      <c r="N271" s="1"/>
      <c r="O271" s="1"/>
      <c r="P271" s="1"/>
    </row>
    <row r="272" spans="1:16">
      <c r="A272" s="20">
        <v>1.0000000000000001E-5</v>
      </c>
      <c r="B272" s="20">
        <v>9.9999999999999995E-7</v>
      </c>
      <c r="C272" s="20">
        <v>1.0000000000000001E-5</v>
      </c>
      <c r="D272" s="20">
        <v>2.5000000000000001E-9</v>
      </c>
      <c r="E272" s="20">
        <f t="shared" si="16"/>
        <v>2</v>
      </c>
      <c r="F272" s="20">
        <f t="shared" si="17"/>
        <v>0.04</v>
      </c>
      <c r="G272" s="20">
        <f t="shared" si="18"/>
        <v>9.9999999999999992E-2</v>
      </c>
      <c r="H272" s="23" t="s">
        <v>107</v>
      </c>
      <c r="I272" s="20">
        <v>1.06698E-11</v>
      </c>
      <c r="J272" s="20">
        <v>1.2724500000000001E-11</v>
      </c>
      <c r="K272" s="20">
        <f t="shared" si="19"/>
        <v>0.8385241070376046</v>
      </c>
      <c r="M272" s="1"/>
      <c r="N272" s="1"/>
      <c r="O272" s="1"/>
      <c r="P272" s="1"/>
    </row>
    <row r="273" spans="1:16">
      <c r="A273" s="20">
        <v>1.0000000000000001E-5</v>
      </c>
      <c r="B273" s="20">
        <v>9.9999999999999995E-7</v>
      </c>
      <c r="C273" s="20">
        <v>1.0000000000000001E-5</v>
      </c>
      <c r="D273" s="20">
        <v>2.4999999999999999E-8</v>
      </c>
      <c r="E273" s="20">
        <f t="shared" si="16"/>
        <v>0.2</v>
      </c>
      <c r="F273" s="20">
        <f t="shared" si="17"/>
        <v>0.04</v>
      </c>
      <c r="G273" s="20">
        <f t="shared" si="18"/>
        <v>9.9999999999999992E-2</v>
      </c>
      <c r="H273" s="23" t="s">
        <v>107</v>
      </c>
      <c r="I273" s="20">
        <v>8.3115000000000002E-11</v>
      </c>
      <c r="J273" s="20">
        <v>8.5021299999999995E-11</v>
      </c>
      <c r="K273" s="20">
        <f t="shared" si="19"/>
        <v>0.9775785597256218</v>
      </c>
      <c r="M273" s="1"/>
      <c r="N273" s="1"/>
      <c r="O273" s="1"/>
      <c r="P273" s="1"/>
    </row>
    <row r="274" spans="1:16">
      <c r="A274" s="20">
        <v>1.0000000000000001E-5</v>
      </c>
      <c r="B274" s="20">
        <v>9.9999999999999995E-7</v>
      </c>
      <c r="C274" s="20">
        <v>1E-4</v>
      </c>
      <c r="D274" s="20">
        <v>2.4999999999999999E-17</v>
      </c>
      <c r="E274" s="20">
        <f t="shared" si="16"/>
        <v>200000000</v>
      </c>
      <c r="F274" s="20">
        <f t="shared" si="17"/>
        <v>0.4</v>
      </c>
      <c r="G274" s="20">
        <f t="shared" si="18"/>
        <v>9.9999999999999992E-2</v>
      </c>
      <c r="H274" s="23" t="s">
        <v>107</v>
      </c>
      <c r="I274" s="20">
        <v>8.6441227379641298E-13</v>
      </c>
      <c r="J274" s="20">
        <v>4.0817433256244101E-12</v>
      </c>
      <c r="K274" s="20">
        <f t="shared" si="19"/>
        <v>0.21177526484083325</v>
      </c>
      <c r="M274" s="1"/>
      <c r="N274" s="1"/>
      <c r="O274" s="1"/>
      <c r="P274" s="1"/>
    </row>
    <row r="275" spans="1:16">
      <c r="A275" s="20">
        <v>1.0000000000000001E-5</v>
      </c>
      <c r="B275" s="20">
        <v>9.9999999999999995E-7</v>
      </c>
      <c r="C275" s="20">
        <v>1E-4</v>
      </c>
      <c r="D275" s="20">
        <v>2.5000000000000002E-16</v>
      </c>
      <c r="E275" s="20">
        <f t="shared" si="16"/>
        <v>20000000</v>
      </c>
      <c r="F275" s="20">
        <f t="shared" si="17"/>
        <v>0.4</v>
      </c>
      <c r="G275" s="20">
        <f t="shared" si="18"/>
        <v>9.9999999999999992E-2</v>
      </c>
      <c r="H275" s="23" t="s">
        <v>107</v>
      </c>
      <c r="I275" s="20">
        <v>8.6434278372816599E-13</v>
      </c>
      <c r="J275" s="20">
        <v>4.0817453777223199E-12</v>
      </c>
      <c r="K275" s="20">
        <f t="shared" si="19"/>
        <v>0.21175813377425401</v>
      </c>
      <c r="M275" s="1"/>
      <c r="O275" s="1"/>
      <c r="P275" s="1"/>
    </row>
    <row r="276" spans="1:16">
      <c r="A276" s="20">
        <v>1.0000000000000001E-5</v>
      </c>
      <c r="B276" s="20">
        <v>9.9999999999999995E-7</v>
      </c>
      <c r="C276" s="20">
        <v>1E-4</v>
      </c>
      <c r="D276" s="20">
        <v>2.5E-15</v>
      </c>
      <c r="E276" s="20">
        <f t="shared" si="16"/>
        <v>2000000</v>
      </c>
      <c r="F276" s="20">
        <f t="shared" si="17"/>
        <v>0.4</v>
      </c>
      <c r="G276" s="20">
        <f t="shared" si="18"/>
        <v>9.9999999999999992E-2</v>
      </c>
      <c r="H276" s="23" t="s">
        <v>107</v>
      </c>
      <c r="I276" s="20">
        <v>8.6501166501086799E-13</v>
      </c>
      <c r="J276" s="20">
        <v>4.0817435460407399E-12</v>
      </c>
      <c r="K276" s="20">
        <f t="shared" si="19"/>
        <v>0.21192210026274744</v>
      </c>
      <c r="M276" s="1"/>
      <c r="O276" s="1"/>
      <c r="P276" s="1"/>
    </row>
    <row r="277" spans="1:16">
      <c r="A277" s="20">
        <v>1.0000000000000001E-5</v>
      </c>
      <c r="B277" s="20">
        <v>9.9999999999999995E-7</v>
      </c>
      <c r="C277" s="20">
        <v>1E-4</v>
      </c>
      <c r="D277" s="20">
        <v>2.5000000000000001E-14</v>
      </c>
      <c r="E277" s="20">
        <f t="shared" si="16"/>
        <v>200000</v>
      </c>
      <c r="F277" s="20">
        <f t="shared" si="17"/>
        <v>0.4</v>
      </c>
      <c r="G277" s="20">
        <f t="shared" si="18"/>
        <v>9.9999999999999992E-2</v>
      </c>
      <c r="H277" s="23" t="s">
        <v>107</v>
      </c>
      <c r="I277" s="20">
        <v>8.6899915620740903E-13</v>
      </c>
      <c r="J277" s="20">
        <v>4.0817429228079399E-12</v>
      </c>
      <c r="K277" s="20">
        <f t="shared" si="19"/>
        <v>0.21289904157158465</v>
      </c>
      <c r="M277" s="1"/>
      <c r="O277" s="1"/>
      <c r="P277" s="1"/>
    </row>
    <row r="278" spans="1:16">
      <c r="A278" s="20">
        <v>1.0000000000000001E-5</v>
      </c>
      <c r="B278" s="20">
        <v>9.9999999999999995E-7</v>
      </c>
      <c r="C278" s="20">
        <v>1E-4</v>
      </c>
      <c r="D278" s="20">
        <v>2.4999999999999999E-13</v>
      </c>
      <c r="E278" s="20">
        <f t="shared" si="16"/>
        <v>20000</v>
      </c>
      <c r="F278" s="20">
        <f t="shared" si="17"/>
        <v>0.4</v>
      </c>
      <c r="G278" s="20">
        <f t="shared" si="18"/>
        <v>9.9999999999999992E-2</v>
      </c>
      <c r="H278" s="23" t="s">
        <v>107</v>
      </c>
      <c r="I278" s="20">
        <v>8.8636550320830403E-13</v>
      </c>
      <c r="J278" s="20">
        <v>4.0817383118803401E-12</v>
      </c>
      <c r="K278" s="20">
        <f t="shared" si="19"/>
        <v>0.21715392695029995</v>
      </c>
      <c r="M278" s="1"/>
      <c r="O278" s="1"/>
      <c r="P278" s="1"/>
    </row>
    <row r="279" spans="1:16">
      <c r="A279" s="20">
        <v>1.0000000000000001E-5</v>
      </c>
      <c r="B279" s="20">
        <v>9.9999999999999995E-7</v>
      </c>
      <c r="C279" s="20">
        <v>1E-4</v>
      </c>
      <c r="D279" s="20">
        <v>2.4999999999999998E-12</v>
      </c>
      <c r="E279" s="20">
        <f t="shared" si="16"/>
        <v>2000.0000000000002</v>
      </c>
      <c r="F279" s="20">
        <f t="shared" si="17"/>
        <v>0.4</v>
      </c>
      <c r="G279" s="20">
        <f t="shared" si="18"/>
        <v>9.9999999999999992E-2</v>
      </c>
      <c r="H279" s="23" t="s">
        <v>107</v>
      </c>
      <c r="I279" s="20">
        <v>9.6889231017985294E-13</v>
      </c>
      <c r="J279" s="20">
        <v>4.0817187653714599E-12</v>
      </c>
      <c r="K279" s="20">
        <f t="shared" si="19"/>
        <v>0.23737360800056936</v>
      </c>
      <c r="M279" s="1"/>
      <c r="O279" s="1"/>
      <c r="P279" s="1"/>
    </row>
    <row r="280" spans="1:16">
      <c r="A280" s="20">
        <v>1.0000000000000001E-5</v>
      </c>
      <c r="B280" s="20">
        <v>9.9999999999999995E-7</v>
      </c>
      <c r="C280" s="20">
        <v>1E-4</v>
      </c>
      <c r="D280" s="20">
        <v>2.5000000000000001E-11</v>
      </c>
      <c r="E280" s="20">
        <f t="shared" si="16"/>
        <v>200</v>
      </c>
      <c r="F280" s="20">
        <f t="shared" si="17"/>
        <v>0.4</v>
      </c>
      <c r="G280" s="20">
        <f t="shared" si="18"/>
        <v>9.9999999999999992E-2</v>
      </c>
      <c r="H280" s="23" t="s">
        <v>107</v>
      </c>
      <c r="I280" s="20">
        <v>1.36349216692285E-12</v>
      </c>
      <c r="J280" s="20">
        <v>4.2475913156633196E-12</v>
      </c>
      <c r="K280" s="20">
        <f t="shared" si="19"/>
        <v>0.32100361489460338</v>
      </c>
      <c r="M280" s="1"/>
      <c r="N280" s="1"/>
      <c r="O280" s="1"/>
      <c r="P280" s="1"/>
    </row>
    <row r="281" spans="1:16">
      <c r="A281" s="20">
        <v>1.0000000000000001E-5</v>
      </c>
      <c r="B281" s="20">
        <v>9.9999999999999995E-7</v>
      </c>
      <c r="C281" s="20">
        <v>1E-4</v>
      </c>
      <c r="D281" s="20">
        <v>2.5000000000000002E-10</v>
      </c>
      <c r="E281" s="20">
        <f t="shared" si="16"/>
        <v>20</v>
      </c>
      <c r="F281" s="20">
        <f t="shared" si="17"/>
        <v>0.4</v>
      </c>
      <c r="G281" s="20">
        <f t="shared" si="18"/>
        <v>9.9999999999999992E-2</v>
      </c>
      <c r="H281" s="23" t="s">
        <v>107</v>
      </c>
      <c r="I281" s="20">
        <v>3.3882317652203101E-12</v>
      </c>
      <c r="J281" s="20">
        <v>6.6164537549859203E-12</v>
      </c>
      <c r="K281" s="20">
        <f t="shared" si="19"/>
        <v>0.51209180789135889</v>
      </c>
      <c r="M281" s="1"/>
      <c r="N281" s="1"/>
      <c r="O281" s="1"/>
      <c r="P281" s="1"/>
    </row>
    <row r="282" spans="1:16">
      <c r="A282" s="20">
        <v>1.0000000000000001E-5</v>
      </c>
      <c r="B282" s="20">
        <v>9.9999999999999995E-7</v>
      </c>
      <c r="C282" s="20">
        <v>1E-4</v>
      </c>
      <c r="D282" s="20">
        <v>2.5000000000000001E-9</v>
      </c>
      <c r="E282" s="20">
        <f t="shared" si="16"/>
        <v>2</v>
      </c>
      <c r="F282" s="20">
        <f t="shared" si="17"/>
        <v>0.4</v>
      </c>
      <c r="G282" s="20">
        <f t="shared" si="18"/>
        <v>9.9999999999999992E-2</v>
      </c>
      <c r="H282" s="23" t="s">
        <v>107</v>
      </c>
      <c r="I282" s="20">
        <v>1.58023846060138E-11</v>
      </c>
      <c r="J282" s="20">
        <v>1.9364726846025599E-11</v>
      </c>
      <c r="K282" s="20">
        <f t="shared" si="19"/>
        <v>0.81603963390049417</v>
      </c>
      <c r="M282" s="1"/>
      <c r="N282" s="1"/>
      <c r="O282" s="1"/>
      <c r="P282" s="1"/>
    </row>
    <row r="283" spans="1:16">
      <c r="A283" s="20">
        <v>1.0000000000000001E-5</v>
      </c>
      <c r="B283" s="20">
        <v>9.9999999999999995E-7</v>
      </c>
      <c r="C283" s="20">
        <v>1E-4</v>
      </c>
      <c r="D283" s="20">
        <v>2.4999999999999999E-8</v>
      </c>
      <c r="E283" s="20">
        <f t="shared" si="16"/>
        <v>0.2</v>
      </c>
      <c r="F283" s="20">
        <f t="shared" si="17"/>
        <v>0.4</v>
      </c>
      <c r="G283" s="20">
        <f t="shared" si="18"/>
        <v>9.9999999999999992E-2</v>
      </c>
      <c r="H283" s="23" t="s">
        <v>107</v>
      </c>
      <c r="I283" s="20">
        <v>1.12478946396813E-10</v>
      </c>
      <c r="J283" s="20">
        <v>1.1571548071015199E-10</v>
      </c>
      <c r="K283" s="20">
        <f t="shared" si="19"/>
        <v>0.97203023922576115</v>
      </c>
      <c r="M283" s="1"/>
      <c r="N283" s="1"/>
      <c r="O283" s="1"/>
      <c r="P283" s="1"/>
    </row>
    <row r="284" spans="1:16">
      <c r="A284" s="20">
        <v>1.0000000000000001E-5</v>
      </c>
      <c r="B284" s="20">
        <v>1.0000000000000001E-5</v>
      </c>
      <c r="C284" s="20">
        <v>0</v>
      </c>
      <c r="D284" s="20">
        <v>2.4999999999999999E-17</v>
      </c>
      <c r="E284" s="20">
        <f t="shared" si="16"/>
        <v>200000000</v>
      </c>
      <c r="F284" s="20">
        <f t="shared" si="17"/>
        <v>0</v>
      </c>
      <c r="G284" s="20">
        <f t="shared" si="18"/>
        <v>1</v>
      </c>
      <c r="H284" s="23" t="s">
        <v>107</v>
      </c>
      <c r="I284" s="20">
        <v>1.96369800317299E-12</v>
      </c>
      <c r="J284" s="20">
        <v>3.8489193552513001E-12</v>
      </c>
      <c r="K284" s="20">
        <f t="shared" si="19"/>
        <v>0.51019463437024337</v>
      </c>
      <c r="M284" s="1"/>
      <c r="N284" s="1"/>
      <c r="O284" s="1"/>
      <c r="P284" s="1"/>
    </row>
    <row r="285" spans="1:16">
      <c r="A285" s="20">
        <v>1.0000000000000001E-5</v>
      </c>
      <c r="B285" s="20">
        <v>1.0000000000000001E-5</v>
      </c>
      <c r="C285" s="20">
        <v>0</v>
      </c>
      <c r="D285" s="20">
        <v>2.5000000000000002E-16</v>
      </c>
      <c r="E285" s="20">
        <f t="shared" si="16"/>
        <v>20000000</v>
      </c>
      <c r="F285" s="20">
        <f t="shared" si="17"/>
        <v>0</v>
      </c>
      <c r="G285" s="20">
        <f t="shared" si="18"/>
        <v>1</v>
      </c>
      <c r="H285" s="23" t="s">
        <v>107</v>
      </c>
      <c r="I285" s="20">
        <v>1.96378415160905E-12</v>
      </c>
      <c r="J285" s="20">
        <v>3.8489098391607302E-12</v>
      </c>
      <c r="K285" s="20">
        <f t="shared" si="19"/>
        <v>0.51021827833651223</v>
      </c>
      <c r="M285" s="1"/>
      <c r="N285" s="1"/>
      <c r="O285" s="1"/>
      <c r="P285" s="1"/>
    </row>
    <row r="286" spans="1:16">
      <c r="A286" s="20">
        <v>1.0000000000000001E-5</v>
      </c>
      <c r="B286" s="20">
        <v>1.0000000000000001E-5</v>
      </c>
      <c r="C286" s="20">
        <v>0</v>
      </c>
      <c r="D286" s="20">
        <v>2.5E-15</v>
      </c>
      <c r="E286" s="20">
        <f t="shared" si="16"/>
        <v>2000000</v>
      </c>
      <c r="F286" s="20">
        <f t="shared" si="17"/>
        <v>0</v>
      </c>
      <c r="G286" s="20">
        <f t="shared" si="18"/>
        <v>1</v>
      </c>
      <c r="H286" s="23" t="s">
        <v>107</v>
      </c>
      <c r="I286" s="20">
        <v>1.9643288115954599E-12</v>
      </c>
      <c r="J286" s="20">
        <v>3.8489170422335003E-12</v>
      </c>
      <c r="K286" s="20">
        <f t="shared" si="19"/>
        <v>0.51035883341761334</v>
      </c>
      <c r="M286" s="1"/>
      <c r="O286" s="1"/>
      <c r="P286" s="1"/>
    </row>
    <row r="287" spans="1:16">
      <c r="A287" s="20">
        <v>1.0000000000000001E-5</v>
      </c>
      <c r="B287" s="20">
        <v>1.0000000000000001E-5</v>
      </c>
      <c r="C287" s="20">
        <v>0</v>
      </c>
      <c r="D287" s="20">
        <v>2.5000000000000001E-14</v>
      </c>
      <c r="E287" s="20">
        <f t="shared" si="16"/>
        <v>200000</v>
      </c>
      <c r="F287" s="20">
        <f t="shared" si="17"/>
        <v>0</v>
      </c>
      <c r="G287" s="20">
        <f t="shared" si="18"/>
        <v>1</v>
      </c>
      <c r="H287" s="23" t="s">
        <v>107</v>
      </c>
      <c r="I287" s="20">
        <v>1.9660155259560798E-12</v>
      </c>
      <c r="J287" s="20">
        <v>3.8489017230835502E-12</v>
      </c>
      <c r="K287" s="20">
        <f t="shared" si="19"/>
        <v>0.51079909735419415</v>
      </c>
      <c r="M287" s="1"/>
      <c r="O287" s="1"/>
      <c r="P287" s="1"/>
    </row>
    <row r="288" spans="1:16">
      <c r="A288" s="20">
        <v>1.0000000000000001E-5</v>
      </c>
      <c r="B288" s="20">
        <v>1.0000000000000001E-5</v>
      </c>
      <c r="C288" s="20">
        <v>0</v>
      </c>
      <c r="D288" s="20">
        <v>2.4999999999999999E-13</v>
      </c>
      <c r="E288" s="20">
        <f t="shared" si="16"/>
        <v>20000</v>
      </c>
      <c r="F288" s="20">
        <f t="shared" si="17"/>
        <v>0</v>
      </c>
      <c r="G288" s="20">
        <f t="shared" si="18"/>
        <v>1</v>
      </c>
      <c r="H288" s="23" t="s">
        <v>107</v>
      </c>
      <c r="I288" s="20">
        <v>1.97656990920684E-12</v>
      </c>
      <c r="J288" s="20">
        <v>3.8487768495274697E-12</v>
      </c>
      <c r="K288" s="20">
        <f t="shared" si="19"/>
        <v>0.51355793969959873</v>
      </c>
      <c r="M288" s="1"/>
      <c r="O288" s="1"/>
      <c r="P288" s="1"/>
    </row>
    <row r="289" spans="1:16">
      <c r="A289" s="20">
        <v>1.0000000000000001E-5</v>
      </c>
      <c r="B289" s="20">
        <v>1.0000000000000001E-5</v>
      </c>
      <c r="C289" s="20">
        <v>0</v>
      </c>
      <c r="D289" s="20">
        <v>2.4999999999999998E-12</v>
      </c>
      <c r="E289" s="20">
        <f t="shared" si="16"/>
        <v>2000.0000000000002</v>
      </c>
      <c r="F289" s="20">
        <f t="shared" si="17"/>
        <v>0</v>
      </c>
      <c r="G289" s="20">
        <f t="shared" si="18"/>
        <v>1</v>
      </c>
      <c r="H289" s="23" t="s">
        <v>107</v>
      </c>
      <c r="I289" s="20">
        <v>2.0261836758360202E-12</v>
      </c>
      <c r="J289" s="20">
        <v>3.8548296244356999E-12</v>
      </c>
      <c r="K289" s="20">
        <f t="shared" si="19"/>
        <v>0.52562210868985648</v>
      </c>
      <c r="M289" s="1"/>
      <c r="O289" s="1"/>
      <c r="P289" s="1"/>
    </row>
    <row r="290" spans="1:16">
      <c r="A290" s="20">
        <v>1.0000000000000001E-5</v>
      </c>
      <c r="B290" s="20">
        <v>1.0000000000000001E-5</v>
      </c>
      <c r="C290" s="20">
        <v>0</v>
      </c>
      <c r="D290" s="20">
        <v>2.5000000000000001E-11</v>
      </c>
      <c r="E290" s="20">
        <f t="shared" si="16"/>
        <v>200</v>
      </c>
      <c r="F290" s="20">
        <f t="shared" si="17"/>
        <v>0</v>
      </c>
      <c r="G290" s="20">
        <f t="shared" si="18"/>
        <v>1</v>
      </c>
      <c r="H290" s="23" t="s">
        <v>107</v>
      </c>
      <c r="I290" s="20">
        <v>2.2696683495761901E-12</v>
      </c>
      <c r="J290" s="20">
        <v>4.2859036819837101E-12</v>
      </c>
      <c r="K290" s="20">
        <f t="shared" si="19"/>
        <v>0.52956587874734617</v>
      </c>
      <c r="M290" s="1"/>
      <c r="O290" s="1"/>
      <c r="P290" s="1"/>
    </row>
    <row r="291" spans="1:16">
      <c r="A291" s="20">
        <v>1.0000000000000001E-5</v>
      </c>
      <c r="B291" s="20">
        <v>1.0000000000000001E-5</v>
      </c>
      <c r="C291" s="20">
        <v>0</v>
      </c>
      <c r="D291" s="20">
        <v>2.5000000000000002E-10</v>
      </c>
      <c r="E291" s="20">
        <f t="shared" si="16"/>
        <v>20</v>
      </c>
      <c r="F291" s="20">
        <f t="shared" si="17"/>
        <v>0</v>
      </c>
      <c r="G291" s="20">
        <f t="shared" si="18"/>
        <v>1</v>
      </c>
      <c r="H291" s="23" t="s">
        <v>107</v>
      </c>
      <c r="I291" s="20">
        <v>3.6113230507968101E-12</v>
      </c>
      <c r="J291" s="20">
        <v>6.58031762708199E-12</v>
      </c>
      <c r="K291" s="20">
        <f t="shared" si="19"/>
        <v>0.54880679861622939</v>
      </c>
      <c r="M291" s="1"/>
      <c r="N291" s="1"/>
      <c r="O291" s="1"/>
      <c r="P291" s="1"/>
    </row>
    <row r="292" spans="1:16">
      <c r="A292" s="20">
        <v>1.0000000000000001E-5</v>
      </c>
      <c r="B292" s="20">
        <v>1.0000000000000001E-5</v>
      </c>
      <c r="C292" s="20">
        <v>0</v>
      </c>
      <c r="D292" s="20">
        <v>2.5000000000000001E-9</v>
      </c>
      <c r="E292" s="20">
        <f t="shared" si="16"/>
        <v>2</v>
      </c>
      <c r="F292" s="20">
        <f t="shared" si="17"/>
        <v>0</v>
      </c>
      <c r="G292" s="20">
        <f t="shared" si="18"/>
        <v>1</v>
      </c>
      <c r="H292" s="23" t="s">
        <v>107</v>
      </c>
      <c r="I292" s="20">
        <v>1.24730807806543E-11</v>
      </c>
      <c r="J292" s="20">
        <v>1.5933082083166799E-11</v>
      </c>
      <c r="K292" s="20">
        <f t="shared" si="19"/>
        <v>0.78284168220234251</v>
      </c>
      <c r="M292" s="1"/>
      <c r="N292" s="1"/>
      <c r="O292" s="1"/>
      <c r="P292" s="1"/>
    </row>
    <row r="293" spans="1:16">
      <c r="A293" s="20">
        <v>1.0000000000000001E-5</v>
      </c>
      <c r="B293" s="20">
        <v>1.0000000000000001E-5</v>
      </c>
      <c r="C293" s="20">
        <v>0</v>
      </c>
      <c r="D293" s="20">
        <v>2.4999999999999999E-8</v>
      </c>
      <c r="E293" s="20">
        <f t="shared" si="16"/>
        <v>0.2</v>
      </c>
      <c r="F293" s="20">
        <f t="shared" si="17"/>
        <v>0</v>
      </c>
      <c r="G293" s="20">
        <f t="shared" si="18"/>
        <v>1</v>
      </c>
      <c r="H293" s="23" t="s">
        <v>107</v>
      </c>
      <c r="I293" s="20">
        <v>8.4596410356338699E-11</v>
      </c>
      <c r="J293" s="20">
        <v>8.8007961282615905E-11</v>
      </c>
      <c r="K293" s="20">
        <f t="shared" si="19"/>
        <v>0.96123588279335492</v>
      </c>
      <c r="M293" s="1"/>
      <c r="N293" s="1"/>
      <c r="O293" s="1"/>
      <c r="P293" s="1"/>
    </row>
    <row r="294" spans="1:16">
      <c r="A294" s="20">
        <v>1.0000000000000001E-5</v>
      </c>
      <c r="B294" s="20">
        <v>1.0000000000000001E-5</v>
      </c>
      <c r="C294" s="20">
        <v>1E-8</v>
      </c>
      <c r="D294" s="20">
        <v>2.4999999999999999E-17</v>
      </c>
      <c r="E294" s="20">
        <f t="shared" si="16"/>
        <v>200000000</v>
      </c>
      <c r="F294" s="20">
        <f t="shared" si="17"/>
        <v>4.0000000000000003E-5</v>
      </c>
      <c r="G294" s="20">
        <f t="shared" si="18"/>
        <v>1</v>
      </c>
      <c r="H294" s="23" t="s">
        <v>107</v>
      </c>
      <c r="I294" s="20">
        <v>1.9638799999999999E-12</v>
      </c>
      <c r="J294" s="20">
        <v>3.8492100000000003E-12</v>
      </c>
      <c r="K294" s="20">
        <f t="shared" si="19"/>
        <v>0.51020339238441126</v>
      </c>
      <c r="M294" s="1"/>
      <c r="N294" s="1"/>
      <c r="O294" s="1"/>
      <c r="P294" s="1"/>
    </row>
    <row r="295" spans="1:16">
      <c r="A295" s="20">
        <v>1.0000000000000001E-5</v>
      </c>
      <c r="B295" s="20">
        <v>1.0000000000000001E-5</v>
      </c>
      <c r="C295" s="20">
        <v>1E-8</v>
      </c>
      <c r="D295" s="20">
        <v>2.5000000000000002E-16</v>
      </c>
      <c r="E295" s="20">
        <f t="shared" si="16"/>
        <v>20000000</v>
      </c>
      <c r="F295" s="20">
        <f t="shared" si="17"/>
        <v>4.0000000000000003E-5</v>
      </c>
      <c r="G295" s="20">
        <f t="shared" si="18"/>
        <v>1</v>
      </c>
      <c r="H295" s="23" t="s">
        <v>107</v>
      </c>
      <c r="I295" s="20">
        <v>1.9639799999999999E-12</v>
      </c>
      <c r="J295" s="20">
        <v>3.8492100000000003E-12</v>
      </c>
      <c r="K295" s="20">
        <f t="shared" si="19"/>
        <v>0.51022937174121441</v>
      </c>
      <c r="M295" s="1"/>
      <c r="N295" s="1"/>
      <c r="O295" s="1"/>
      <c r="P295" s="1"/>
    </row>
    <row r="296" spans="1:16">
      <c r="A296" s="20">
        <v>1.0000000000000001E-5</v>
      </c>
      <c r="B296" s="20">
        <v>1.0000000000000001E-5</v>
      </c>
      <c r="C296" s="20">
        <v>1E-8</v>
      </c>
      <c r="D296" s="20">
        <v>2.5E-15</v>
      </c>
      <c r="E296" s="20">
        <f t="shared" si="16"/>
        <v>2000000</v>
      </c>
      <c r="F296" s="20">
        <f t="shared" si="17"/>
        <v>4.0000000000000003E-5</v>
      </c>
      <c r="G296" s="20">
        <f t="shared" si="18"/>
        <v>1</v>
      </c>
      <c r="H296" s="23" t="s">
        <v>107</v>
      </c>
      <c r="I296" s="20">
        <v>1.9645100000000001E-12</v>
      </c>
      <c r="J296" s="20">
        <v>3.8492000000000002E-12</v>
      </c>
      <c r="K296" s="20">
        <f t="shared" si="19"/>
        <v>0.51036838823651665</v>
      </c>
      <c r="M296" s="1"/>
      <c r="N296" s="1"/>
      <c r="O296" s="1"/>
      <c r="P296" s="1"/>
    </row>
    <row r="297" spans="1:16">
      <c r="A297" s="20">
        <v>1.0000000000000001E-5</v>
      </c>
      <c r="B297" s="20">
        <v>1.0000000000000001E-5</v>
      </c>
      <c r="C297" s="20">
        <v>1E-8</v>
      </c>
      <c r="D297" s="20">
        <v>2.5000000000000001E-14</v>
      </c>
      <c r="E297" s="20">
        <f t="shared" si="16"/>
        <v>200000</v>
      </c>
      <c r="F297" s="20">
        <f t="shared" si="17"/>
        <v>4.0000000000000003E-5</v>
      </c>
      <c r="G297" s="20">
        <f t="shared" si="18"/>
        <v>1</v>
      </c>
      <c r="H297" s="23" t="s">
        <v>107</v>
      </c>
      <c r="I297" s="20">
        <v>1.9662200000000001E-12</v>
      </c>
      <c r="J297" s="20">
        <v>3.8492100000000003E-12</v>
      </c>
      <c r="K297" s="20">
        <f t="shared" si="19"/>
        <v>0.51081130933360352</v>
      </c>
      <c r="M297" s="1"/>
      <c r="O297" s="1"/>
      <c r="P297" s="1"/>
    </row>
    <row r="298" spans="1:16">
      <c r="A298" s="20">
        <v>1.0000000000000001E-5</v>
      </c>
      <c r="B298" s="20">
        <v>1.0000000000000001E-5</v>
      </c>
      <c r="C298" s="20">
        <v>1E-8</v>
      </c>
      <c r="D298" s="20">
        <v>2.4999999999999999E-13</v>
      </c>
      <c r="E298" s="20">
        <f t="shared" si="16"/>
        <v>20000</v>
      </c>
      <c r="F298" s="20">
        <f t="shared" si="17"/>
        <v>4.0000000000000003E-5</v>
      </c>
      <c r="G298" s="20">
        <f t="shared" si="18"/>
        <v>1</v>
      </c>
      <c r="H298" s="23" t="s">
        <v>107</v>
      </c>
      <c r="I298" s="20">
        <v>1.9769099999999999E-12</v>
      </c>
      <c r="J298" s="20">
        <v>3.8491499999999996E-12</v>
      </c>
      <c r="K298" s="20">
        <f t="shared" si="19"/>
        <v>0.51359650832001869</v>
      </c>
      <c r="M298" s="1"/>
      <c r="O298" s="1"/>
      <c r="P298" s="1"/>
    </row>
    <row r="299" spans="1:16">
      <c r="A299" s="20">
        <v>1.0000000000000001E-5</v>
      </c>
      <c r="B299" s="20">
        <v>1.0000000000000001E-5</v>
      </c>
      <c r="C299" s="20">
        <v>1E-8</v>
      </c>
      <c r="D299" s="20">
        <v>2.4999999999999998E-12</v>
      </c>
      <c r="E299" s="20">
        <f t="shared" si="16"/>
        <v>2000.0000000000002</v>
      </c>
      <c r="F299" s="20">
        <f t="shared" si="17"/>
        <v>4.0000000000000003E-5</v>
      </c>
      <c r="G299" s="20">
        <f t="shared" si="18"/>
        <v>1</v>
      </c>
      <c r="H299" s="23" t="s">
        <v>107</v>
      </c>
      <c r="I299" s="20">
        <v>2.0263999999999999E-12</v>
      </c>
      <c r="J299" s="20">
        <v>3.8553099999999997E-12</v>
      </c>
      <c r="K299" s="20">
        <f t="shared" si="19"/>
        <v>0.52561272634366629</v>
      </c>
      <c r="M299" s="1"/>
      <c r="O299" s="1"/>
      <c r="P299" s="1"/>
    </row>
    <row r="300" spans="1:16">
      <c r="A300" s="20">
        <v>1.0000000000000001E-5</v>
      </c>
      <c r="B300" s="20">
        <v>1.0000000000000001E-5</v>
      </c>
      <c r="C300" s="20">
        <v>1E-8</v>
      </c>
      <c r="D300" s="20">
        <v>2.5000000000000001E-11</v>
      </c>
      <c r="E300" s="20">
        <f t="shared" si="16"/>
        <v>200</v>
      </c>
      <c r="F300" s="20">
        <f t="shared" si="17"/>
        <v>4.0000000000000003E-5</v>
      </c>
      <c r="G300" s="20">
        <f t="shared" si="18"/>
        <v>1</v>
      </c>
      <c r="H300" s="23" t="s">
        <v>107</v>
      </c>
      <c r="I300" s="20">
        <v>2.26974E-12</v>
      </c>
      <c r="J300" s="20">
        <v>4.2861799999999998E-12</v>
      </c>
      <c r="K300" s="20">
        <f t="shared" si="19"/>
        <v>0.52954845573447684</v>
      </c>
      <c r="M300" s="1"/>
      <c r="O300" s="1"/>
      <c r="P300" s="1"/>
    </row>
    <row r="301" spans="1:16">
      <c r="A301" s="20">
        <v>1.0000000000000001E-5</v>
      </c>
      <c r="B301" s="20">
        <v>1.0000000000000001E-5</v>
      </c>
      <c r="C301" s="20">
        <v>1E-8</v>
      </c>
      <c r="D301" s="20">
        <v>2.5000000000000002E-10</v>
      </c>
      <c r="E301" s="20">
        <f t="shared" si="16"/>
        <v>20</v>
      </c>
      <c r="F301" s="20">
        <f t="shared" si="17"/>
        <v>4.0000000000000003E-5</v>
      </c>
      <c r="G301" s="20">
        <f t="shared" si="18"/>
        <v>1</v>
      </c>
      <c r="H301" s="23" t="s">
        <v>107</v>
      </c>
      <c r="I301" s="20">
        <v>3.6122299999999998E-12</v>
      </c>
      <c r="J301" s="20">
        <v>6.5812600000000002E-12</v>
      </c>
      <c r="K301" s="20">
        <f t="shared" si="19"/>
        <v>0.54886602261573003</v>
      </c>
      <c r="M301" s="1"/>
      <c r="O301" s="1"/>
      <c r="P301" s="1"/>
    </row>
    <row r="302" spans="1:16">
      <c r="A302" s="20">
        <v>1.0000000000000001E-5</v>
      </c>
      <c r="B302" s="20">
        <v>1.0000000000000001E-5</v>
      </c>
      <c r="C302" s="20">
        <v>1E-8</v>
      </c>
      <c r="D302" s="20">
        <v>2.5000000000000001E-9</v>
      </c>
      <c r="E302" s="20">
        <f t="shared" si="16"/>
        <v>2</v>
      </c>
      <c r="F302" s="20">
        <f t="shared" si="17"/>
        <v>4.0000000000000003E-5</v>
      </c>
      <c r="G302" s="20">
        <f t="shared" si="18"/>
        <v>1</v>
      </c>
      <c r="H302" s="23" t="s">
        <v>107</v>
      </c>
      <c r="I302" s="20">
        <v>1.2474E-11</v>
      </c>
      <c r="J302" s="20">
        <v>1.5934200000000001E-11</v>
      </c>
      <c r="K302" s="20">
        <f t="shared" si="19"/>
        <v>0.78284444779154272</v>
      </c>
      <c r="M302" s="1"/>
      <c r="N302" s="1"/>
      <c r="O302" s="1"/>
      <c r="P302" s="1"/>
    </row>
    <row r="303" spans="1:16">
      <c r="A303" s="20">
        <v>1.0000000000000001E-5</v>
      </c>
      <c r="B303" s="20">
        <v>1.0000000000000001E-5</v>
      </c>
      <c r="C303" s="20">
        <v>1E-8</v>
      </c>
      <c r="D303" s="20">
        <v>2.4999999999999999E-8</v>
      </c>
      <c r="E303" s="20">
        <f t="shared" si="16"/>
        <v>0.2</v>
      </c>
      <c r="F303" s="20">
        <f t="shared" si="17"/>
        <v>4.0000000000000003E-5</v>
      </c>
      <c r="G303" s="20">
        <f t="shared" si="18"/>
        <v>1</v>
      </c>
      <c r="H303" s="23" t="s">
        <v>107</v>
      </c>
      <c r="I303" s="20">
        <v>8.4602900000000004E-11</v>
      </c>
      <c r="J303" s="20">
        <v>8.8014599999999995E-11</v>
      </c>
      <c r="K303" s="20">
        <f t="shared" si="19"/>
        <v>0.96123711293353609</v>
      </c>
      <c r="M303" s="1"/>
      <c r="N303" s="1"/>
      <c r="O303" s="1"/>
      <c r="P303" s="1"/>
    </row>
    <row r="304" spans="1:16">
      <c r="A304" s="20">
        <v>1.0000000000000001E-5</v>
      </c>
      <c r="B304" s="20">
        <v>1.0000000000000001E-5</v>
      </c>
      <c r="C304" s="20">
        <v>9.9999999999999995E-8</v>
      </c>
      <c r="D304" s="20">
        <v>2.4999999999999999E-17</v>
      </c>
      <c r="E304" s="20">
        <f t="shared" si="16"/>
        <v>200000000</v>
      </c>
      <c r="F304" s="20">
        <f t="shared" si="17"/>
        <v>3.9999999999999996E-4</v>
      </c>
      <c r="G304" s="20">
        <f t="shared" si="18"/>
        <v>1</v>
      </c>
      <c r="H304" s="23" t="s">
        <v>107</v>
      </c>
      <c r="I304" s="20">
        <v>1.9638844734378699E-12</v>
      </c>
      <c r="J304" s="20">
        <v>3.8492057052604101E-12</v>
      </c>
      <c r="K304" s="20">
        <f t="shared" si="19"/>
        <v>0.51020512381398109</v>
      </c>
      <c r="M304" s="1"/>
      <c r="N304" s="1"/>
      <c r="O304" s="1"/>
      <c r="P304" s="1"/>
    </row>
    <row r="305" spans="1:16">
      <c r="A305" s="20">
        <v>1.0000000000000001E-5</v>
      </c>
      <c r="B305" s="20">
        <v>1.0000000000000001E-5</v>
      </c>
      <c r="C305" s="20">
        <v>9.9999999999999995E-8</v>
      </c>
      <c r="D305" s="20">
        <v>2.5000000000000002E-16</v>
      </c>
      <c r="E305" s="20">
        <f t="shared" si="16"/>
        <v>20000000</v>
      </c>
      <c r="F305" s="20">
        <f t="shared" si="17"/>
        <v>3.9999999999999996E-4</v>
      </c>
      <c r="G305" s="20">
        <f t="shared" si="18"/>
        <v>1</v>
      </c>
      <c r="H305" s="23" t="s">
        <v>107</v>
      </c>
      <c r="I305" s="20">
        <v>1.9639729139488402E-12</v>
      </c>
      <c r="J305" s="20">
        <v>3.8492151526499903E-12</v>
      </c>
      <c r="K305" s="20">
        <f t="shared" si="19"/>
        <v>0.51022684782812</v>
      </c>
      <c r="M305" s="1"/>
      <c r="N305" s="1"/>
      <c r="O305" s="1"/>
      <c r="P305" s="1"/>
    </row>
    <row r="306" spans="1:16">
      <c r="A306" s="20">
        <v>1.0000000000000001E-5</v>
      </c>
      <c r="B306" s="20">
        <v>1.0000000000000001E-5</v>
      </c>
      <c r="C306" s="20">
        <v>9.9999999999999995E-8</v>
      </c>
      <c r="D306" s="20">
        <v>2.5E-15</v>
      </c>
      <c r="E306" s="20">
        <f t="shared" si="16"/>
        <v>2000000</v>
      </c>
      <c r="F306" s="20">
        <f t="shared" si="17"/>
        <v>3.9999999999999996E-4</v>
      </c>
      <c r="G306" s="20">
        <f t="shared" si="18"/>
        <v>1</v>
      </c>
      <c r="H306" s="23" t="s">
        <v>107</v>
      </c>
      <c r="I306" s="20">
        <v>1.9645137413809301E-12</v>
      </c>
      <c r="J306" s="20">
        <v>3.8492030960464099E-12</v>
      </c>
      <c r="K306" s="20">
        <f t="shared" si="19"/>
        <v>0.51036894971811686</v>
      </c>
      <c r="M306" s="1"/>
      <c r="N306" s="1"/>
      <c r="O306" s="1"/>
      <c r="P306" s="1"/>
    </row>
    <row r="307" spans="1:16">
      <c r="A307" s="20">
        <v>1.0000000000000001E-5</v>
      </c>
      <c r="B307" s="20">
        <v>1.0000000000000001E-5</v>
      </c>
      <c r="C307" s="20">
        <v>9.9999999999999995E-8</v>
      </c>
      <c r="D307" s="20">
        <v>2.5000000000000001E-14</v>
      </c>
      <c r="E307" s="20">
        <f t="shared" si="16"/>
        <v>200000</v>
      </c>
      <c r="F307" s="20">
        <f t="shared" si="17"/>
        <v>3.9999999999999996E-4</v>
      </c>
      <c r="G307" s="20">
        <f t="shared" si="18"/>
        <v>1</v>
      </c>
      <c r="H307" s="23" t="s">
        <v>107</v>
      </c>
      <c r="I307" s="20">
        <v>1.9662233569343601E-12</v>
      </c>
      <c r="J307" s="20">
        <v>3.8492085478349197E-12</v>
      </c>
      <c r="K307" s="20">
        <f t="shared" si="19"/>
        <v>0.51081237415424263</v>
      </c>
      <c r="M307" s="1"/>
      <c r="N307" s="1"/>
      <c r="O307" s="1"/>
      <c r="P307" s="1"/>
    </row>
    <row r="308" spans="1:16">
      <c r="A308" s="20">
        <v>1.0000000000000001E-5</v>
      </c>
      <c r="B308" s="20">
        <v>1.0000000000000001E-5</v>
      </c>
      <c r="C308" s="20">
        <v>9.9999999999999995E-8</v>
      </c>
      <c r="D308" s="20">
        <v>2.4999999999999999E-13</v>
      </c>
      <c r="E308" s="20">
        <f t="shared" si="16"/>
        <v>20000</v>
      </c>
      <c r="F308" s="20">
        <f t="shared" si="17"/>
        <v>3.9999999999999996E-4</v>
      </c>
      <c r="G308" s="20">
        <f t="shared" si="18"/>
        <v>1</v>
      </c>
      <c r="H308" s="23" t="s">
        <v>107</v>
      </c>
      <c r="I308" s="20">
        <v>1.97690634566804E-12</v>
      </c>
      <c r="J308" s="20">
        <v>3.8491481121421003E-12</v>
      </c>
      <c r="K308" s="20">
        <f t="shared" si="19"/>
        <v>0.51359581083198858</v>
      </c>
      <c r="M308" s="1"/>
      <c r="O308" s="1"/>
      <c r="P308" s="1"/>
    </row>
    <row r="309" spans="1:16">
      <c r="A309" s="20">
        <v>1.0000000000000001E-5</v>
      </c>
      <c r="B309" s="20">
        <v>1.0000000000000001E-5</v>
      </c>
      <c r="C309" s="20">
        <v>9.9999999999999995E-8</v>
      </c>
      <c r="D309" s="20">
        <v>2.4999999999999998E-12</v>
      </c>
      <c r="E309" s="20">
        <f t="shared" si="16"/>
        <v>2000.0000000000002</v>
      </c>
      <c r="F309" s="20">
        <f t="shared" si="17"/>
        <v>3.9999999999999996E-4</v>
      </c>
      <c r="G309" s="20">
        <f t="shared" si="18"/>
        <v>1</v>
      </c>
      <c r="H309" s="23" t="s">
        <v>107</v>
      </c>
      <c r="I309" s="20">
        <v>2.02639619437828E-12</v>
      </c>
      <c r="J309" s="20">
        <v>3.8553134022999797E-12</v>
      </c>
      <c r="K309" s="20">
        <f t="shared" si="19"/>
        <v>0.52561127538149943</v>
      </c>
      <c r="M309" s="1"/>
      <c r="O309" s="1"/>
      <c r="P309" s="1"/>
    </row>
    <row r="310" spans="1:16">
      <c r="A310" s="20">
        <v>1.0000000000000001E-5</v>
      </c>
      <c r="B310" s="20">
        <v>1.0000000000000001E-5</v>
      </c>
      <c r="C310" s="20">
        <v>9.9999999999999995E-8</v>
      </c>
      <c r="D310" s="20">
        <v>2.5000000000000001E-11</v>
      </c>
      <c r="E310" s="20">
        <f t="shared" si="16"/>
        <v>200</v>
      </c>
      <c r="F310" s="20">
        <f t="shared" si="17"/>
        <v>3.9999999999999996E-4</v>
      </c>
      <c r="G310" s="20">
        <f t="shared" si="18"/>
        <v>1</v>
      </c>
      <c r="H310" s="23" t="s">
        <v>107</v>
      </c>
      <c r="I310" s="20">
        <v>2.2697433029335499E-12</v>
      </c>
      <c r="J310" s="20">
        <v>4.2861841413174096E-12</v>
      </c>
      <c r="K310" s="20">
        <f t="shared" si="19"/>
        <v>0.52954871468399334</v>
      </c>
      <c r="M310" s="1"/>
      <c r="O310" s="1"/>
      <c r="P310" s="1"/>
    </row>
    <row r="311" spans="1:16">
      <c r="A311" s="20">
        <v>1.0000000000000001E-5</v>
      </c>
      <c r="B311" s="20">
        <v>1.0000000000000001E-5</v>
      </c>
      <c r="C311" s="20">
        <v>9.9999999999999995E-8</v>
      </c>
      <c r="D311" s="20">
        <v>2.5000000000000002E-10</v>
      </c>
      <c r="E311" s="20">
        <f t="shared" si="16"/>
        <v>20</v>
      </c>
      <c r="F311" s="20">
        <f t="shared" si="17"/>
        <v>3.9999999999999996E-4</v>
      </c>
      <c r="G311" s="20">
        <f t="shared" si="18"/>
        <v>1</v>
      </c>
      <c r="H311" s="23" t="s">
        <v>107</v>
      </c>
      <c r="I311" s="20">
        <v>3.6122302993996099E-12</v>
      </c>
      <c r="J311" s="20">
        <v>6.5812635507675604E-12</v>
      </c>
      <c r="K311" s="20">
        <f t="shared" si="19"/>
        <v>0.54886577198056785</v>
      </c>
      <c r="M311" s="1"/>
      <c r="O311" s="1"/>
      <c r="P311" s="1"/>
    </row>
    <row r="312" spans="1:16">
      <c r="A312" s="20">
        <v>1.0000000000000001E-5</v>
      </c>
      <c r="B312" s="20">
        <v>1.0000000000000001E-5</v>
      </c>
      <c r="C312" s="20">
        <v>9.9999999999999995E-8</v>
      </c>
      <c r="D312" s="20">
        <v>2.5000000000000001E-9</v>
      </c>
      <c r="E312" s="20">
        <f t="shared" ref="E312:E375" si="20">A312*2*0.00025/D312</f>
        <v>2</v>
      </c>
      <c r="F312" s="20">
        <f t="shared" si="17"/>
        <v>3.9999999999999996E-4</v>
      </c>
      <c r="G312" s="20">
        <f t="shared" si="18"/>
        <v>1</v>
      </c>
      <c r="H312" s="23" t="s">
        <v>107</v>
      </c>
      <c r="I312" s="20">
        <v>1.24739997130689E-11</v>
      </c>
      <c r="J312" s="20">
        <v>1.5934238325584901E-11</v>
      </c>
      <c r="K312" s="20">
        <f t="shared" si="19"/>
        <v>0.78284254685961052</v>
      </c>
      <c r="M312" s="1"/>
      <c r="O312" s="1"/>
      <c r="P312" s="1"/>
    </row>
    <row r="313" spans="1:16">
      <c r="A313" s="20">
        <v>1.0000000000000001E-5</v>
      </c>
      <c r="B313" s="20">
        <v>1.0000000000000001E-5</v>
      </c>
      <c r="C313" s="20">
        <v>9.9999999999999995E-8</v>
      </c>
      <c r="D313" s="20">
        <v>2.4999999999999999E-8</v>
      </c>
      <c r="E313" s="20">
        <f t="shared" si="20"/>
        <v>0.2</v>
      </c>
      <c r="F313" s="20">
        <f t="shared" si="17"/>
        <v>3.9999999999999996E-4</v>
      </c>
      <c r="G313" s="20">
        <f t="shared" si="18"/>
        <v>1</v>
      </c>
      <c r="H313" s="23" t="s">
        <v>107</v>
      </c>
      <c r="I313" s="20">
        <v>8.4602936214610096E-11</v>
      </c>
      <c r="J313" s="20">
        <v>8.8014647279702195E-11</v>
      </c>
      <c r="K313" s="20">
        <f t="shared" si="19"/>
        <v>0.96123700803742351</v>
      </c>
      <c r="M313" s="1"/>
      <c r="N313" s="1"/>
      <c r="O313" s="1"/>
      <c r="P313" s="1"/>
    </row>
    <row r="314" spans="1:16">
      <c r="A314" s="20">
        <v>1.0000000000000001E-5</v>
      </c>
      <c r="B314" s="20">
        <v>1.0000000000000001E-5</v>
      </c>
      <c r="C314" s="20">
        <v>9.9999999999999995E-7</v>
      </c>
      <c r="D314" s="20">
        <v>2.4999999999999999E-17</v>
      </c>
      <c r="E314" s="20">
        <f t="shared" si="20"/>
        <v>200000000</v>
      </c>
      <c r="F314" s="20">
        <f t="shared" si="17"/>
        <v>4.0000000000000001E-3</v>
      </c>
      <c r="G314" s="20">
        <f t="shared" si="18"/>
        <v>1</v>
      </c>
      <c r="H314" s="23" t="s">
        <v>107</v>
      </c>
      <c r="I314" s="20">
        <v>1.9795293432341499E-12</v>
      </c>
      <c r="J314" s="20">
        <v>3.8796825762694102E-12</v>
      </c>
      <c r="K314" s="20">
        <f t="shared" si="19"/>
        <v>0.51022971707587672</v>
      </c>
      <c r="M314" s="1"/>
      <c r="N314" s="1"/>
      <c r="O314" s="1"/>
      <c r="P314" s="1"/>
    </row>
    <row r="315" spans="1:16">
      <c r="A315" s="20">
        <v>1.0000000000000001E-5</v>
      </c>
      <c r="B315" s="20">
        <v>1.0000000000000001E-5</v>
      </c>
      <c r="C315" s="20">
        <v>9.9999999999999995E-7</v>
      </c>
      <c r="D315" s="20">
        <v>2.5000000000000002E-16</v>
      </c>
      <c r="E315" s="20">
        <f t="shared" si="20"/>
        <v>20000000</v>
      </c>
      <c r="F315" s="20">
        <f t="shared" si="17"/>
        <v>4.0000000000000001E-3</v>
      </c>
      <c r="G315" s="20">
        <f t="shared" si="18"/>
        <v>1</v>
      </c>
      <c r="H315" s="23" t="s">
        <v>107</v>
      </c>
      <c r="I315" s="20">
        <v>1.9796163059989601E-12</v>
      </c>
      <c r="J315" s="20">
        <v>3.8797037128043397E-12</v>
      </c>
      <c r="K315" s="20">
        <f t="shared" si="19"/>
        <v>0.5102493521517002</v>
      </c>
      <c r="M315" s="1"/>
      <c r="N315" s="1"/>
      <c r="O315" s="1"/>
      <c r="P315" s="1"/>
    </row>
    <row r="316" spans="1:16">
      <c r="A316" s="20">
        <v>1.0000000000000001E-5</v>
      </c>
      <c r="B316" s="20">
        <v>1.0000000000000001E-5</v>
      </c>
      <c r="C316" s="20">
        <v>9.9999999999999995E-7</v>
      </c>
      <c r="D316" s="20">
        <v>2.5E-15</v>
      </c>
      <c r="E316" s="20">
        <f t="shared" si="20"/>
        <v>2000000</v>
      </c>
      <c r="F316" s="20">
        <f t="shared" si="17"/>
        <v>4.0000000000000001E-3</v>
      </c>
      <c r="G316" s="20">
        <f t="shared" si="18"/>
        <v>1</v>
      </c>
      <c r="H316" s="23" t="s">
        <v>107</v>
      </c>
      <c r="I316" s="20">
        <v>1.9801622149028999E-12</v>
      </c>
      <c r="J316" s="20">
        <v>3.8797016982303104E-12</v>
      </c>
      <c r="K316" s="20">
        <f t="shared" si="19"/>
        <v>0.51039032609288815</v>
      </c>
      <c r="M316" s="1"/>
      <c r="N316" s="1"/>
      <c r="O316" s="1"/>
      <c r="P316" s="1"/>
    </row>
    <row r="317" spans="1:16">
      <c r="A317" s="20">
        <v>1.0000000000000001E-5</v>
      </c>
      <c r="B317" s="20">
        <v>1.0000000000000001E-5</v>
      </c>
      <c r="C317" s="20">
        <v>9.9999999999999995E-7</v>
      </c>
      <c r="D317" s="20">
        <v>2.5000000000000001E-14</v>
      </c>
      <c r="E317" s="20">
        <f t="shared" si="20"/>
        <v>200000</v>
      </c>
      <c r="F317" s="20">
        <f t="shared" si="17"/>
        <v>4.0000000000000001E-3</v>
      </c>
      <c r="G317" s="20">
        <f t="shared" si="18"/>
        <v>1</v>
      </c>
      <c r="H317" s="23" t="s">
        <v>107</v>
      </c>
      <c r="I317" s="20">
        <v>1.98188393013386E-12</v>
      </c>
      <c r="J317" s="20">
        <v>3.8796955114038099E-12</v>
      </c>
      <c r="K317" s="20">
        <f t="shared" si="19"/>
        <v>0.51083491586089569</v>
      </c>
      <c r="M317" s="1"/>
      <c r="N317" s="1"/>
      <c r="O317" s="1"/>
      <c r="P317" s="1"/>
    </row>
    <row r="318" spans="1:16">
      <c r="A318" s="20">
        <v>1.0000000000000001E-5</v>
      </c>
      <c r="B318" s="20">
        <v>1.0000000000000001E-5</v>
      </c>
      <c r="C318" s="20">
        <v>9.9999999999999995E-7</v>
      </c>
      <c r="D318" s="20">
        <v>2.4999999999999999E-13</v>
      </c>
      <c r="E318" s="20">
        <f t="shared" si="20"/>
        <v>20000</v>
      </c>
      <c r="F318" s="20">
        <f t="shared" si="17"/>
        <v>4.0000000000000001E-3</v>
      </c>
      <c r="G318" s="20">
        <f t="shared" si="18"/>
        <v>1</v>
      </c>
      <c r="H318" s="23" t="s">
        <v>107</v>
      </c>
      <c r="I318" s="20">
        <v>1.9925436370122902E-12</v>
      </c>
      <c r="J318" s="20">
        <v>3.8796571086155897E-12</v>
      </c>
      <c r="K318" s="20">
        <f t="shared" si="19"/>
        <v>0.51358756230993463</v>
      </c>
      <c r="M318" s="1"/>
      <c r="N318" s="1"/>
      <c r="O318" s="1"/>
      <c r="P318" s="1"/>
    </row>
    <row r="319" spans="1:16">
      <c r="A319" s="20">
        <v>1.0000000000000001E-5</v>
      </c>
      <c r="B319" s="20">
        <v>1.0000000000000001E-5</v>
      </c>
      <c r="C319" s="20">
        <v>9.9999999999999995E-7</v>
      </c>
      <c r="D319" s="20">
        <v>2.4999999999999998E-12</v>
      </c>
      <c r="E319" s="20">
        <f t="shared" si="20"/>
        <v>2000.0000000000002</v>
      </c>
      <c r="F319" s="20">
        <f t="shared" si="17"/>
        <v>4.0000000000000001E-3</v>
      </c>
      <c r="G319" s="20">
        <f t="shared" si="18"/>
        <v>1</v>
      </c>
      <c r="H319" s="23" t="s">
        <v>107</v>
      </c>
      <c r="I319" s="20">
        <v>2.0426603967541901E-12</v>
      </c>
      <c r="J319" s="20">
        <v>3.8855506983794297E-12</v>
      </c>
      <c r="K319" s="20">
        <f t="shared" si="19"/>
        <v>0.52570679301807455</v>
      </c>
      <c r="M319" s="1"/>
      <c r="O319" s="1"/>
      <c r="P319" s="1"/>
    </row>
    <row r="320" spans="1:16">
      <c r="A320" s="20">
        <v>1.0000000000000001E-5</v>
      </c>
      <c r="B320" s="20">
        <v>1.0000000000000001E-5</v>
      </c>
      <c r="C320" s="20">
        <v>9.9999999999999995E-7</v>
      </c>
      <c r="D320" s="20">
        <v>2.5000000000000001E-11</v>
      </c>
      <c r="E320" s="20">
        <f t="shared" si="20"/>
        <v>200</v>
      </c>
      <c r="F320" s="20">
        <f t="shared" si="17"/>
        <v>4.0000000000000001E-3</v>
      </c>
      <c r="G320" s="20">
        <f t="shared" si="18"/>
        <v>1</v>
      </c>
      <c r="H320" s="23" t="s">
        <v>107</v>
      </c>
      <c r="I320" s="20">
        <v>2.2882312656546501E-12</v>
      </c>
      <c r="J320" s="20">
        <v>4.3171701078586003E-12</v>
      </c>
      <c r="K320" s="20">
        <f t="shared" si="19"/>
        <v>0.53003036908120749</v>
      </c>
      <c r="M320" s="1"/>
      <c r="O320" s="1"/>
      <c r="P320" s="1"/>
    </row>
    <row r="321" spans="1:16">
      <c r="A321" s="20">
        <v>1.0000000000000001E-5</v>
      </c>
      <c r="B321" s="20">
        <v>1.0000000000000001E-5</v>
      </c>
      <c r="C321" s="20">
        <v>9.9999999999999995E-7</v>
      </c>
      <c r="D321" s="20">
        <v>2.5000000000000002E-10</v>
      </c>
      <c r="E321" s="20">
        <f t="shared" si="20"/>
        <v>20</v>
      </c>
      <c r="F321" s="20">
        <f t="shared" si="17"/>
        <v>4.0000000000000001E-3</v>
      </c>
      <c r="G321" s="20">
        <f t="shared" si="18"/>
        <v>1</v>
      </c>
      <c r="H321" s="23" t="s">
        <v>107</v>
      </c>
      <c r="I321" s="20">
        <v>3.6395379763850498E-12</v>
      </c>
      <c r="J321" s="20">
        <v>6.6272253406619903E-12</v>
      </c>
      <c r="K321" s="20">
        <f t="shared" si="19"/>
        <v>0.54917975310939071</v>
      </c>
      <c r="M321" s="1"/>
      <c r="O321" s="1"/>
      <c r="P321" s="1"/>
    </row>
    <row r="322" spans="1:16">
      <c r="A322" s="20">
        <v>1.0000000000000001E-5</v>
      </c>
      <c r="B322" s="20">
        <v>1.0000000000000001E-5</v>
      </c>
      <c r="C322" s="20">
        <v>9.9999999999999995E-7</v>
      </c>
      <c r="D322" s="20">
        <v>2.5000000000000001E-9</v>
      </c>
      <c r="E322" s="20">
        <f t="shared" si="20"/>
        <v>2</v>
      </c>
      <c r="F322" s="20">
        <f t="shared" si="17"/>
        <v>4.0000000000000001E-3</v>
      </c>
      <c r="G322" s="20">
        <f t="shared" si="18"/>
        <v>1</v>
      </c>
      <c r="H322" s="23" t="s">
        <v>107</v>
      </c>
      <c r="I322" s="20">
        <v>1.2543457943123E-11</v>
      </c>
      <c r="J322" s="20">
        <v>1.6029112790284198E-11</v>
      </c>
      <c r="K322" s="20">
        <f t="shared" si="19"/>
        <v>0.78254224717453014</v>
      </c>
      <c r="M322" s="1"/>
      <c r="O322" s="1"/>
      <c r="P322" s="1"/>
    </row>
    <row r="323" spans="1:16">
      <c r="A323" s="20">
        <v>1.0000000000000001E-5</v>
      </c>
      <c r="B323" s="20">
        <v>1.0000000000000001E-5</v>
      </c>
      <c r="C323" s="20">
        <v>9.9999999999999995E-7</v>
      </c>
      <c r="D323" s="20">
        <v>2.4999999999999999E-8</v>
      </c>
      <c r="E323" s="20">
        <f t="shared" si="20"/>
        <v>0.2</v>
      </c>
      <c r="F323" s="20">
        <f t="shared" si="17"/>
        <v>4.0000000000000001E-3</v>
      </c>
      <c r="G323" s="20">
        <f t="shared" si="18"/>
        <v>1</v>
      </c>
      <c r="H323" s="23" t="s">
        <v>107</v>
      </c>
      <c r="I323" s="20">
        <v>8.4962079662339402E-11</v>
      </c>
      <c r="J323" s="20">
        <v>8.83990144420535E-11</v>
      </c>
      <c r="K323" s="20">
        <f t="shared" si="19"/>
        <v>0.96112021382357105</v>
      </c>
      <c r="M323" s="1"/>
      <c r="O323" s="1"/>
      <c r="P323" s="1"/>
    </row>
    <row r="324" spans="1:16">
      <c r="A324" s="20">
        <v>1.0000000000000001E-5</v>
      </c>
      <c r="B324" s="20">
        <v>1.0000000000000001E-5</v>
      </c>
      <c r="C324" s="20">
        <v>1.0000000000000001E-5</v>
      </c>
      <c r="D324" s="20">
        <v>2.4999999999999999E-13</v>
      </c>
      <c r="E324" s="20">
        <f t="shared" si="20"/>
        <v>20000</v>
      </c>
      <c r="F324" s="20">
        <f t="shared" ref="F324:F387" si="21">C324/(0.00025)</f>
        <v>0.04</v>
      </c>
      <c r="G324" s="20">
        <f t="shared" ref="G324:G387" si="22">B324/A324</f>
        <v>1</v>
      </c>
      <c r="H324" s="23" t="s">
        <v>107</v>
      </c>
      <c r="I324" s="20">
        <v>2.1434500000000001E-12</v>
      </c>
      <c r="J324" s="20">
        <v>4.1629899999999998E-12</v>
      </c>
      <c r="K324" s="20">
        <f t="shared" ref="K324:K387" si="23">I324/J324</f>
        <v>0.51488233216990675</v>
      </c>
      <c r="M324" s="1"/>
      <c r="N324" s="1"/>
      <c r="O324" s="1"/>
      <c r="P324" s="1"/>
    </row>
    <row r="325" spans="1:16">
      <c r="A325" s="20">
        <v>1.0000000000000001E-5</v>
      </c>
      <c r="B325" s="20">
        <v>1.0000000000000001E-5</v>
      </c>
      <c r="C325" s="20">
        <v>1.0000000000000001E-5</v>
      </c>
      <c r="D325" s="20">
        <v>2.4999999999999998E-12</v>
      </c>
      <c r="E325" s="20">
        <f t="shared" si="20"/>
        <v>2000.0000000000002</v>
      </c>
      <c r="F325" s="20">
        <f t="shared" si="21"/>
        <v>0.04</v>
      </c>
      <c r="G325" s="20">
        <f t="shared" si="22"/>
        <v>1</v>
      </c>
      <c r="H325" s="23" t="s">
        <v>107</v>
      </c>
      <c r="I325" s="20">
        <v>2.1976399999999999E-12</v>
      </c>
      <c r="J325" s="20">
        <v>4.1683799999999997E-12</v>
      </c>
      <c r="K325" s="20">
        <f t="shared" si="23"/>
        <v>0.52721680844836605</v>
      </c>
      <c r="M325" s="1"/>
      <c r="N325" s="1"/>
      <c r="O325" s="1"/>
      <c r="P325" s="1"/>
    </row>
    <row r="326" spans="1:16">
      <c r="A326" s="20">
        <v>1.0000000000000001E-5</v>
      </c>
      <c r="B326" s="20">
        <v>1.0000000000000001E-5</v>
      </c>
      <c r="C326" s="20">
        <v>1.0000000000000001E-5</v>
      </c>
      <c r="D326" s="20">
        <v>2.5000000000000001E-11</v>
      </c>
      <c r="E326" s="20">
        <f t="shared" si="20"/>
        <v>200</v>
      </c>
      <c r="F326" s="20">
        <f t="shared" si="21"/>
        <v>0.04</v>
      </c>
      <c r="G326" s="20">
        <f t="shared" si="22"/>
        <v>1</v>
      </c>
      <c r="H326" s="23" t="s">
        <v>107</v>
      </c>
      <c r="I326" s="20">
        <v>2.4624499999999999E-12</v>
      </c>
      <c r="J326" s="20">
        <v>4.6051100000000004E-12</v>
      </c>
      <c r="K326" s="20">
        <f t="shared" si="23"/>
        <v>0.5347212118711604</v>
      </c>
      <c r="M326" s="1"/>
      <c r="N326" s="1"/>
      <c r="O326" s="1"/>
      <c r="P326" s="1"/>
    </row>
    <row r="327" spans="1:16">
      <c r="A327" s="20">
        <v>1.0000000000000001E-5</v>
      </c>
      <c r="B327" s="20">
        <v>1.0000000000000001E-5</v>
      </c>
      <c r="C327" s="20">
        <v>1.0000000000000001E-5</v>
      </c>
      <c r="D327" s="20">
        <v>2.5000000000000002E-10</v>
      </c>
      <c r="E327" s="20">
        <f t="shared" si="20"/>
        <v>20</v>
      </c>
      <c r="F327" s="20">
        <f t="shared" si="21"/>
        <v>0.04</v>
      </c>
      <c r="G327" s="20">
        <f t="shared" si="22"/>
        <v>1</v>
      </c>
      <c r="H327" s="23" t="s">
        <v>107</v>
      </c>
      <c r="I327" s="20">
        <v>3.89474E-12</v>
      </c>
      <c r="J327" s="20">
        <v>7.0521699999999998E-12</v>
      </c>
      <c r="K327" s="20">
        <f t="shared" si="23"/>
        <v>0.55227539891976518</v>
      </c>
      <c r="M327" s="1"/>
      <c r="N327" s="1"/>
      <c r="O327" s="1"/>
      <c r="P327" s="1"/>
    </row>
    <row r="328" spans="1:16">
      <c r="A328" s="20">
        <v>1.0000000000000001E-5</v>
      </c>
      <c r="B328" s="20">
        <v>1.0000000000000001E-5</v>
      </c>
      <c r="C328" s="20">
        <v>1.0000000000000001E-5</v>
      </c>
      <c r="D328" s="20">
        <v>2.5000000000000001E-9</v>
      </c>
      <c r="E328" s="20">
        <f t="shared" si="20"/>
        <v>2</v>
      </c>
      <c r="F328" s="20">
        <f t="shared" si="21"/>
        <v>0.04</v>
      </c>
      <c r="G328" s="20">
        <f t="shared" si="22"/>
        <v>1</v>
      </c>
      <c r="H328" s="23" t="s">
        <v>107</v>
      </c>
      <c r="I328" s="20">
        <v>1.3182800000000001E-11</v>
      </c>
      <c r="J328" s="20">
        <v>1.6902799999999999E-11</v>
      </c>
      <c r="K328" s="20">
        <f t="shared" si="23"/>
        <v>0.77991812007478056</v>
      </c>
      <c r="M328" s="1"/>
      <c r="N328" s="1"/>
      <c r="O328" s="1"/>
      <c r="P328" s="1"/>
    </row>
    <row r="329" spans="1:16">
      <c r="A329" s="20">
        <v>1.0000000000000001E-5</v>
      </c>
      <c r="B329" s="20">
        <v>1.0000000000000001E-5</v>
      </c>
      <c r="C329" s="20">
        <v>1.0000000000000001E-5</v>
      </c>
      <c r="D329" s="20">
        <v>2.4999999999999999E-8</v>
      </c>
      <c r="E329" s="20">
        <f t="shared" si="20"/>
        <v>0.2</v>
      </c>
      <c r="F329" s="20">
        <f t="shared" si="21"/>
        <v>0.04</v>
      </c>
      <c r="G329" s="20">
        <f t="shared" si="22"/>
        <v>1</v>
      </c>
      <c r="H329" s="23" t="s">
        <v>107</v>
      </c>
      <c r="I329" s="20">
        <v>8.8232400000000004E-11</v>
      </c>
      <c r="J329" s="20">
        <v>9.1902099999999998E-11</v>
      </c>
      <c r="K329" s="20">
        <f t="shared" si="23"/>
        <v>0.96006946522440739</v>
      </c>
      <c r="M329" s="1"/>
      <c r="N329" s="1"/>
      <c r="O329" s="1"/>
      <c r="P329" s="1"/>
    </row>
    <row r="330" spans="1:16">
      <c r="A330" s="20">
        <v>1.0000000000000001E-5</v>
      </c>
      <c r="B330" s="20">
        <v>1.0000000000000001E-5</v>
      </c>
      <c r="C330" s="20">
        <v>1E-4</v>
      </c>
      <c r="D330" s="20">
        <v>2.4999999999999999E-17</v>
      </c>
      <c r="E330" s="20">
        <f t="shared" si="20"/>
        <v>200000000</v>
      </c>
      <c r="F330" s="20">
        <f t="shared" si="21"/>
        <v>0.4</v>
      </c>
      <c r="G330" s="20">
        <f t="shared" si="22"/>
        <v>1</v>
      </c>
      <c r="H330" s="23" t="s">
        <v>107</v>
      </c>
      <c r="I330" s="20">
        <v>4.3278847297410396E-12</v>
      </c>
      <c r="J330" s="20">
        <v>7.54529863148698E-12</v>
      </c>
      <c r="K330" s="20">
        <f t="shared" si="23"/>
        <v>0.57358693686165307</v>
      </c>
      <c r="M330" s="1"/>
      <c r="O330" s="1"/>
      <c r="P330" s="1"/>
    </row>
    <row r="331" spans="1:16">
      <c r="A331" s="20">
        <v>1.0000000000000001E-5</v>
      </c>
      <c r="B331" s="20">
        <v>1.0000000000000001E-5</v>
      </c>
      <c r="C331" s="20">
        <v>1E-4</v>
      </c>
      <c r="D331" s="20">
        <v>2.5000000000000002E-16</v>
      </c>
      <c r="E331" s="20">
        <f t="shared" si="20"/>
        <v>20000000</v>
      </c>
      <c r="F331" s="20">
        <f t="shared" si="21"/>
        <v>0.4</v>
      </c>
      <c r="G331" s="20">
        <f t="shared" si="22"/>
        <v>1</v>
      </c>
      <c r="H331" s="23" t="s">
        <v>107</v>
      </c>
      <c r="I331" s="20">
        <v>4.3278700350227902E-12</v>
      </c>
      <c r="J331" s="20">
        <v>7.5453248280643398E-12</v>
      </c>
      <c r="K331" s="20">
        <f t="shared" si="23"/>
        <v>0.57358299790163603</v>
      </c>
      <c r="M331" s="1"/>
      <c r="O331" s="1"/>
      <c r="P331" s="1"/>
    </row>
    <row r="332" spans="1:16">
      <c r="A332" s="20">
        <v>1.0000000000000001E-5</v>
      </c>
      <c r="B332" s="20">
        <v>1.0000000000000001E-5</v>
      </c>
      <c r="C332" s="20">
        <v>1E-4</v>
      </c>
      <c r="D332" s="20">
        <v>2.5E-15</v>
      </c>
      <c r="E332" s="20">
        <f t="shared" si="20"/>
        <v>2000000</v>
      </c>
      <c r="F332" s="20">
        <f t="shared" si="21"/>
        <v>0.4</v>
      </c>
      <c r="G332" s="20">
        <f t="shared" si="22"/>
        <v>1</v>
      </c>
      <c r="H332" s="23" t="s">
        <v>107</v>
      </c>
      <c r="I332" s="20">
        <v>4.3287964198136998E-12</v>
      </c>
      <c r="J332" s="20">
        <v>7.5452920095097502E-12</v>
      </c>
      <c r="K332" s="20">
        <f t="shared" si="23"/>
        <v>0.57370826925689256</v>
      </c>
      <c r="M332" s="1"/>
      <c r="O332" s="1"/>
      <c r="P332" s="1"/>
    </row>
    <row r="333" spans="1:16">
      <c r="A333" s="20">
        <v>1.0000000000000001E-5</v>
      </c>
      <c r="B333" s="20">
        <v>1.0000000000000001E-5</v>
      </c>
      <c r="C333" s="20">
        <v>1E-4</v>
      </c>
      <c r="D333" s="20">
        <v>2.5000000000000001E-14</v>
      </c>
      <c r="E333" s="20">
        <f t="shared" si="20"/>
        <v>200000</v>
      </c>
      <c r="F333" s="20">
        <f t="shared" si="21"/>
        <v>0.4</v>
      </c>
      <c r="G333" s="20">
        <f t="shared" si="22"/>
        <v>1</v>
      </c>
      <c r="H333" s="23" t="s">
        <v>107</v>
      </c>
      <c r="I333" s="20">
        <v>4.3325362376197201E-12</v>
      </c>
      <c r="J333" s="20">
        <v>7.5452905463251495E-12</v>
      </c>
      <c r="K333" s="20">
        <f t="shared" si="23"/>
        <v>0.57420402978780372</v>
      </c>
      <c r="M333" s="1"/>
      <c r="O333" s="1"/>
      <c r="P333" s="1"/>
    </row>
    <row r="334" spans="1:16">
      <c r="A334" s="20">
        <v>1.0000000000000001E-5</v>
      </c>
      <c r="B334" s="20">
        <v>1.0000000000000001E-5</v>
      </c>
      <c r="C334" s="20">
        <v>1E-4</v>
      </c>
      <c r="D334" s="20">
        <v>2.4999999999999999E-13</v>
      </c>
      <c r="E334" s="20">
        <f t="shared" si="20"/>
        <v>20000</v>
      </c>
      <c r="F334" s="20">
        <f t="shared" si="21"/>
        <v>0.4</v>
      </c>
      <c r="G334" s="20">
        <f t="shared" si="22"/>
        <v>1</v>
      </c>
      <c r="H334" s="23" t="s">
        <v>107</v>
      </c>
      <c r="I334" s="20">
        <v>4.3528787047906601E-12</v>
      </c>
      <c r="J334" s="20">
        <v>7.5452678572245997E-12</v>
      </c>
      <c r="K334" s="20">
        <f t="shared" si="23"/>
        <v>0.5769018127862453</v>
      </c>
    </row>
    <row r="335" spans="1:16">
      <c r="A335" s="20">
        <v>1.0000000000000001E-5</v>
      </c>
      <c r="B335" s="20">
        <v>1.0000000000000001E-5</v>
      </c>
      <c r="C335" s="20">
        <v>1E-4</v>
      </c>
      <c r="D335" s="20">
        <v>2.4999999999999998E-12</v>
      </c>
      <c r="E335" s="20">
        <f t="shared" si="20"/>
        <v>2000.0000000000002</v>
      </c>
      <c r="F335" s="20">
        <f t="shared" si="21"/>
        <v>0.4</v>
      </c>
      <c r="G335" s="20">
        <f t="shared" si="22"/>
        <v>1</v>
      </c>
      <c r="H335" s="23" t="s">
        <v>107</v>
      </c>
      <c r="I335" s="20">
        <v>4.4458763174407501E-12</v>
      </c>
      <c r="J335" s="20">
        <v>7.5480433663058598E-12</v>
      </c>
      <c r="K335" s="20">
        <f t="shared" si="23"/>
        <v>0.589010436437998</v>
      </c>
    </row>
    <row r="336" spans="1:16">
      <c r="A336" s="20">
        <v>1.0000000000000001E-5</v>
      </c>
      <c r="B336" s="20">
        <v>1.0000000000000001E-5</v>
      </c>
      <c r="C336" s="20">
        <v>1E-4</v>
      </c>
      <c r="D336" s="20">
        <v>2.5000000000000001E-11</v>
      </c>
      <c r="E336" s="20">
        <f t="shared" si="20"/>
        <v>200</v>
      </c>
      <c r="F336" s="20">
        <f t="shared" si="21"/>
        <v>0.4</v>
      </c>
      <c r="G336" s="20">
        <f t="shared" si="22"/>
        <v>1</v>
      </c>
      <c r="H336" s="23" t="s">
        <v>107</v>
      </c>
      <c r="I336" s="20">
        <v>4.8893214549676603E-12</v>
      </c>
      <c r="J336" s="20">
        <v>8.0892444630767995E-12</v>
      </c>
      <c r="K336" s="20">
        <f t="shared" si="23"/>
        <v>0.60442251155653337</v>
      </c>
    </row>
    <row r="337" spans="1:11">
      <c r="A337" s="20">
        <v>1.0000000000000001E-5</v>
      </c>
      <c r="B337" s="20">
        <v>1.0000000000000001E-5</v>
      </c>
      <c r="C337" s="20">
        <v>1E-4</v>
      </c>
      <c r="D337" s="20">
        <v>2.5000000000000002E-10</v>
      </c>
      <c r="E337" s="20">
        <f t="shared" si="20"/>
        <v>20</v>
      </c>
      <c r="F337" s="20">
        <f t="shared" si="21"/>
        <v>0.4</v>
      </c>
      <c r="G337" s="20">
        <f t="shared" si="22"/>
        <v>1</v>
      </c>
      <c r="H337" s="23" t="s">
        <v>107</v>
      </c>
      <c r="I337" s="20">
        <v>7.1214463961374196E-12</v>
      </c>
      <c r="J337" s="20">
        <v>1.19509362487576E-11</v>
      </c>
      <c r="K337" s="20">
        <f t="shared" si="23"/>
        <v>0.59589025059670564</v>
      </c>
    </row>
    <row r="338" spans="1:11">
      <c r="A338" s="20">
        <v>1.0000000000000001E-5</v>
      </c>
      <c r="B338" s="20">
        <v>1.0000000000000001E-5</v>
      </c>
      <c r="C338" s="20">
        <v>1E-4</v>
      </c>
      <c r="D338" s="20">
        <v>2.5000000000000001E-9</v>
      </c>
      <c r="E338" s="20">
        <f t="shared" si="20"/>
        <v>2</v>
      </c>
      <c r="F338" s="20">
        <f t="shared" si="21"/>
        <v>0.4</v>
      </c>
      <c r="G338" s="20">
        <f t="shared" si="22"/>
        <v>1</v>
      </c>
      <c r="H338" s="23" t="s">
        <v>107</v>
      </c>
      <c r="I338" s="20">
        <v>2.0348306822418599E-11</v>
      </c>
      <c r="J338" s="20">
        <v>2.66992330929715E-11</v>
      </c>
      <c r="K338" s="20">
        <f t="shared" si="23"/>
        <v>0.76213076051893169</v>
      </c>
    </row>
    <row r="339" spans="1:11">
      <c r="A339" s="20">
        <v>1.0000000000000001E-5</v>
      </c>
      <c r="B339" s="20">
        <v>1.0000000000000001E-5</v>
      </c>
      <c r="C339" s="20">
        <v>1E-4</v>
      </c>
      <c r="D339" s="20">
        <v>2.4999999999999999E-8</v>
      </c>
      <c r="E339" s="20">
        <f t="shared" si="20"/>
        <v>0.2</v>
      </c>
      <c r="F339" s="20">
        <f t="shared" si="21"/>
        <v>0.4</v>
      </c>
      <c r="G339" s="20">
        <f t="shared" si="22"/>
        <v>1</v>
      </c>
      <c r="H339" s="23" t="s">
        <v>107</v>
      </c>
      <c r="I339" s="20">
        <v>1.2176916465628E-10</v>
      </c>
      <c r="J339" s="20">
        <v>1.28086055010421E-10</v>
      </c>
      <c r="K339" s="20">
        <f t="shared" si="23"/>
        <v>0.95068245053197198</v>
      </c>
    </row>
    <row r="340" spans="1:11">
      <c r="A340" s="20">
        <v>1.0000000000000001E-5</v>
      </c>
      <c r="B340" s="20">
        <v>1E-4</v>
      </c>
      <c r="C340" s="20">
        <v>0</v>
      </c>
      <c r="D340" s="20">
        <v>2.4999999999999999E-17</v>
      </c>
      <c r="E340" s="20">
        <f t="shared" si="20"/>
        <v>200000000</v>
      </c>
      <c r="F340" s="20">
        <f t="shared" si="21"/>
        <v>0</v>
      </c>
      <c r="G340" s="20">
        <f t="shared" si="22"/>
        <v>10</v>
      </c>
      <c r="H340" s="23" t="s">
        <v>107</v>
      </c>
      <c r="I340" s="20">
        <v>1.9634971659053799E-11</v>
      </c>
      <c r="J340" s="20">
        <v>2.1514424343786298E-11</v>
      </c>
      <c r="K340" s="20">
        <f t="shared" si="23"/>
        <v>0.91264220437878851</v>
      </c>
    </row>
    <row r="341" spans="1:11">
      <c r="A341" s="20">
        <v>1.0000000000000001E-5</v>
      </c>
      <c r="B341" s="20">
        <v>1E-4</v>
      </c>
      <c r="C341" s="20">
        <v>0</v>
      </c>
      <c r="D341" s="20">
        <v>2.5000000000000002E-16</v>
      </c>
      <c r="E341" s="20">
        <f t="shared" si="20"/>
        <v>20000000</v>
      </c>
      <c r="F341" s="20">
        <f t="shared" si="21"/>
        <v>0</v>
      </c>
      <c r="G341" s="20">
        <f t="shared" si="22"/>
        <v>10</v>
      </c>
      <c r="H341" s="23" t="s">
        <v>107</v>
      </c>
      <c r="I341" s="20">
        <v>1.96349472772048E-11</v>
      </c>
      <c r="J341" s="20">
        <v>2.1514387983238301E-11</v>
      </c>
      <c r="K341" s="20">
        <f t="shared" si="23"/>
        <v>0.91264261351530152</v>
      </c>
    </row>
    <row r="342" spans="1:11">
      <c r="A342" s="20">
        <v>1.0000000000000001E-5</v>
      </c>
      <c r="B342" s="20">
        <v>1E-4</v>
      </c>
      <c r="C342" s="20">
        <v>0</v>
      </c>
      <c r="D342" s="20">
        <v>2.5E-15</v>
      </c>
      <c r="E342" s="20">
        <f t="shared" si="20"/>
        <v>2000000</v>
      </c>
      <c r="F342" s="20">
        <f t="shared" si="21"/>
        <v>0</v>
      </c>
      <c r="G342" s="20">
        <f t="shared" si="22"/>
        <v>10</v>
      </c>
      <c r="H342" s="23" t="s">
        <v>107</v>
      </c>
      <c r="I342" s="20">
        <v>1.96357607006398E-11</v>
      </c>
      <c r="J342" s="20">
        <v>2.1514195205709E-11</v>
      </c>
      <c r="K342" s="20">
        <f t="shared" si="23"/>
        <v>0.91268859991701012</v>
      </c>
    </row>
    <row r="343" spans="1:11">
      <c r="A343" s="20">
        <v>1.0000000000000001E-5</v>
      </c>
      <c r="B343" s="20">
        <v>1E-4</v>
      </c>
      <c r="C343" s="20">
        <v>0</v>
      </c>
      <c r="D343" s="20">
        <v>2.5000000000000001E-14</v>
      </c>
      <c r="E343" s="20">
        <f t="shared" si="20"/>
        <v>200000</v>
      </c>
      <c r="F343" s="20">
        <f t="shared" si="21"/>
        <v>0</v>
      </c>
      <c r="G343" s="20">
        <f t="shared" si="22"/>
        <v>10</v>
      </c>
      <c r="H343" s="23" t="s">
        <v>107</v>
      </c>
      <c r="I343" s="20">
        <v>1.9640074807631601E-11</v>
      </c>
      <c r="J343" s="20">
        <v>2.15200101887902E-11</v>
      </c>
      <c r="K343" s="20">
        <f t="shared" si="23"/>
        <v>0.91264244929875271</v>
      </c>
    </row>
    <row r="344" spans="1:11">
      <c r="A344" s="20">
        <v>1.0000000000000001E-5</v>
      </c>
      <c r="B344" s="20">
        <v>1E-4</v>
      </c>
      <c r="C344" s="20">
        <v>0</v>
      </c>
      <c r="D344" s="20">
        <v>2.4999999999999999E-13</v>
      </c>
      <c r="E344" s="20">
        <f t="shared" si="20"/>
        <v>20000</v>
      </c>
      <c r="F344" s="20">
        <f t="shared" si="21"/>
        <v>0</v>
      </c>
      <c r="G344" s="20">
        <f t="shared" si="22"/>
        <v>10</v>
      </c>
      <c r="H344" s="23" t="s">
        <v>107</v>
      </c>
      <c r="I344" s="20">
        <v>1.9658817800285099E-11</v>
      </c>
      <c r="J344" s="20">
        <v>2.1560870971948599E-11</v>
      </c>
      <c r="K344" s="20">
        <f t="shared" si="23"/>
        <v>0.91178217363583625</v>
      </c>
    </row>
    <row r="345" spans="1:11">
      <c r="A345" s="20">
        <v>1.0000000000000001E-5</v>
      </c>
      <c r="B345" s="20">
        <v>1E-4</v>
      </c>
      <c r="C345" s="20">
        <v>0</v>
      </c>
      <c r="D345" s="20">
        <v>2.4999999999999998E-12</v>
      </c>
      <c r="E345" s="20">
        <f t="shared" si="20"/>
        <v>2000.0000000000002</v>
      </c>
      <c r="F345" s="20">
        <f t="shared" si="21"/>
        <v>0</v>
      </c>
      <c r="G345" s="20">
        <f t="shared" si="22"/>
        <v>10</v>
      </c>
      <c r="H345" s="23" t="s">
        <v>107</v>
      </c>
      <c r="I345" s="20">
        <v>1.9764229780439299E-11</v>
      </c>
      <c r="J345" s="20">
        <v>2.1894113766556802E-11</v>
      </c>
      <c r="K345" s="20">
        <f t="shared" si="23"/>
        <v>0.90271887646026139</v>
      </c>
    </row>
    <row r="346" spans="1:11">
      <c r="A346" s="20">
        <v>1.0000000000000001E-5</v>
      </c>
      <c r="B346" s="20">
        <v>1E-4</v>
      </c>
      <c r="C346" s="20">
        <v>0</v>
      </c>
      <c r="D346" s="20">
        <v>2.5000000000000001E-11</v>
      </c>
      <c r="E346" s="20">
        <f t="shared" si="20"/>
        <v>200</v>
      </c>
      <c r="F346" s="20">
        <f t="shared" si="21"/>
        <v>0</v>
      </c>
      <c r="G346" s="20">
        <f t="shared" si="22"/>
        <v>10</v>
      </c>
      <c r="H346" s="23" t="s">
        <v>107</v>
      </c>
      <c r="I346" s="20">
        <v>2.0255810321079701E-11</v>
      </c>
      <c r="J346" s="20">
        <v>2.3764872905230799E-11</v>
      </c>
      <c r="K346" s="20">
        <f t="shared" si="23"/>
        <v>0.852342463679714</v>
      </c>
    </row>
    <row r="347" spans="1:11">
      <c r="A347" s="20">
        <v>1.0000000000000001E-5</v>
      </c>
      <c r="B347" s="20">
        <v>1E-4</v>
      </c>
      <c r="C347" s="20">
        <v>0</v>
      </c>
      <c r="D347" s="20">
        <v>2.5000000000000002E-10</v>
      </c>
      <c r="E347" s="20">
        <f t="shared" si="20"/>
        <v>20</v>
      </c>
      <c r="F347" s="20">
        <f t="shared" si="21"/>
        <v>0</v>
      </c>
      <c r="G347" s="20">
        <f t="shared" si="22"/>
        <v>10</v>
      </c>
      <c r="H347" s="23" t="s">
        <v>107</v>
      </c>
      <c r="I347" s="20">
        <v>2.2605271560827299E-11</v>
      </c>
      <c r="J347" s="20">
        <v>3.08382342349605E-11</v>
      </c>
      <c r="K347" s="20">
        <f t="shared" si="23"/>
        <v>0.73302742915157881</v>
      </c>
    </row>
    <row r="348" spans="1:11">
      <c r="A348" s="20">
        <v>1.0000000000000001E-5</v>
      </c>
      <c r="B348" s="20">
        <v>1E-4</v>
      </c>
      <c r="C348" s="20">
        <v>0</v>
      </c>
      <c r="D348" s="20">
        <v>2.5000000000000001E-9</v>
      </c>
      <c r="E348" s="20">
        <f t="shared" si="20"/>
        <v>2</v>
      </c>
      <c r="F348" s="20">
        <f t="shared" si="21"/>
        <v>0</v>
      </c>
      <c r="G348" s="20">
        <f t="shared" si="22"/>
        <v>10</v>
      </c>
      <c r="H348" s="23" t="s">
        <v>107</v>
      </c>
      <c r="I348" s="20">
        <v>3.4792134754984102E-11</v>
      </c>
      <c r="J348" s="20">
        <v>5.1165991499149399E-11</v>
      </c>
      <c r="K348" s="20">
        <f t="shared" si="23"/>
        <v>0.67998554773559894</v>
      </c>
    </row>
    <row r="349" spans="1:11">
      <c r="A349" s="20">
        <v>1.0000000000000001E-5</v>
      </c>
      <c r="B349" s="20">
        <v>1E-4</v>
      </c>
      <c r="C349" s="20">
        <v>0</v>
      </c>
      <c r="D349" s="20">
        <v>2.4999999999999999E-8</v>
      </c>
      <c r="E349" s="20">
        <f t="shared" si="20"/>
        <v>0.2</v>
      </c>
      <c r="F349" s="20">
        <f t="shared" si="21"/>
        <v>0</v>
      </c>
      <c r="G349" s="20">
        <f t="shared" si="22"/>
        <v>10</v>
      </c>
      <c r="H349" s="23" t="s">
        <v>107</v>
      </c>
      <c r="I349" s="20">
        <v>1.1485610845079299E-10</v>
      </c>
      <c r="J349" s="20">
        <v>1.34253310002597E-10</v>
      </c>
      <c r="K349" s="20">
        <f t="shared" si="23"/>
        <v>0.8555178896413892</v>
      </c>
    </row>
    <row r="350" spans="1:11">
      <c r="A350" s="20">
        <v>1.0000000000000001E-5</v>
      </c>
      <c r="B350" s="20">
        <v>1E-4</v>
      </c>
      <c r="C350" s="20">
        <v>1E-8</v>
      </c>
      <c r="D350" s="20">
        <v>2.4999999999999999E-17</v>
      </c>
      <c r="E350" s="20">
        <f t="shared" si="20"/>
        <v>200000000</v>
      </c>
      <c r="F350" s="20">
        <f t="shared" si="21"/>
        <v>4.0000000000000003E-5</v>
      </c>
      <c r="G350" s="20">
        <f t="shared" si="22"/>
        <v>10</v>
      </c>
      <c r="H350" s="23" t="s">
        <v>107</v>
      </c>
      <c r="I350" s="20">
        <v>1.9636499999999999E-11</v>
      </c>
      <c r="J350" s="20">
        <v>2.1522100000000001E-11</v>
      </c>
      <c r="K350" s="20">
        <f t="shared" si="23"/>
        <v>0.91238773168045861</v>
      </c>
    </row>
    <row r="351" spans="1:11">
      <c r="A351" s="20">
        <v>1.0000000000000001E-5</v>
      </c>
      <c r="B351" s="20">
        <v>1E-4</v>
      </c>
      <c r="C351" s="20">
        <v>1E-8</v>
      </c>
      <c r="D351" s="20">
        <v>2.5000000000000002E-16</v>
      </c>
      <c r="E351" s="20">
        <f t="shared" si="20"/>
        <v>20000000</v>
      </c>
      <c r="F351" s="20">
        <f t="shared" si="21"/>
        <v>4.0000000000000003E-5</v>
      </c>
      <c r="G351" s="20">
        <f t="shared" si="22"/>
        <v>10</v>
      </c>
      <c r="H351" s="23" t="s">
        <v>107</v>
      </c>
      <c r="I351" s="20">
        <v>1.9636499999999999E-11</v>
      </c>
      <c r="J351" s="20">
        <v>2.1522100000000001E-11</v>
      </c>
      <c r="K351" s="20">
        <f t="shared" si="23"/>
        <v>0.91238773168045861</v>
      </c>
    </row>
    <row r="352" spans="1:11">
      <c r="A352" s="20">
        <v>1.0000000000000001E-5</v>
      </c>
      <c r="B352" s="20">
        <v>1E-4</v>
      </c>
      <c r="C352" s="20">
        <v>1E-8</v>
      </c>
      <c r="D352" s="20">
        <v>2.5E-15</v>
      </c>
      <c r="E352" s="20">
        <f t="shared" si="20"/>
        <v>2000000</v>
      </c>
      <c r="F352" s="20">
        <f t="shared" si="21"/>
        <v>4.0000000000000003E-5</v>
      </c>
      <c r="G352" s="20">
        <f t="shared" si="22"/>
        <v>10</v>
      </c>
      <c r="H352" s="23" t="s">
        <v>107</v>
      </c>
      <c r="I352" s="20">
        <v>1.9637400000000001E-11</v>
      </c>
      <c r="J352" s="20">
        <v>2.1522200000000001E-11</v>
      </c>
      <c r="K352" s="20">
        <f t="shared" si="23"/>
        <v>0.91242530968023716</v>
      </c>
    </row>
    <row r="353" spans="1:11">
      <c r="A353" s="20">
        <v>1.0000000000000001E-5</v>
      </c>
      <c r="B353" s="20">
        <v>1E-4</v>
      </c>
      <c r="C353" s="20">
        <v>1E-8</v>
      </c>
      <c r="D353" s="20">
        <v>2.5000000000000001E-14</v>
      </c>
      <c r="E353" s="20">
        <f t="shared" si="20"/>
        <v>200000</v>
      </c>
      <c r="F353" s="20">
        <f t="shared" si="21"/>
        <v>4.0000000000000003E-5</v>
      </c>
      <c r="G353" s="20">
        <f t="shared" si="22"/>
        <v>10</v>
      </c>
      <c r="H353" s="23" t="s">
        <v>107</v>
      </c>
      <c r="I353" s="20">
        <v>1.9641800000000001E-11</v>
      </c>
      <c r="J353" s="20">
        <v>2.1522200000000001E-11</v>
      </c>
      <c r="K353" s="20">
        <f t="shared" si="23"/>
        <v>0.91262974974677313</v>
      </c>
    </row>
    <row r="354" spans="1:11">
      <c r="A354" s="20">
        <v>1.0000000000000001E-5</v>
      </c>
      <c r="B354" s="20">
        <v>1E-4</v>
      </c>
      <c r="C354" s="20">
        <v>1E-8</v>
      </c>
      <c r="D354" s="20">
        <v>2.4999999999999999E-13</v>
      </c>
      <c r="E354" s="20">
        <f t="shared" si="20"/>
        <v>20000</v>
      </c>
      <c r="F354" s="20">
        <f t="shared" si="21"/>
        <v>4.0000000000000003E-5</v>
      </c>
      <c r="G354" s="20">
        <f t="shared" si="22"/>
        <v>10</v>
      </c>
      <c r="H354" s="23" t="s">
        <v>107</v>
      </c>
      <c r="I354" s="20">
        <v>1.96607E-11</v>
      </c>
      <c r="J354" s="20">
        <v>2.15312E-11</v>
      </c>
      <c r="K354" s="20">
        <f t="shared" si="23"/>
        <v>0.9131260682172847</v>
      </c>
    </row>
    <row r="355" spans="1:11">
      <c r="A355" s="20">
        <v>1.0000000000000001E-5</v>
      </c>
      <c r="B355" s="20">
        <v>1E-4</v>
      </c>
      <c r="C355" s="20">
        <v>1E-8</v>
      </c>
      <c r="D355" s="20">
        <v>2.4999999999999998E-12</v>
      </c>
      <c r="E355" s="20">
        <f t="shared" si="20"/>
        <v>2000.0000000000002</v>
      </c>
      <c r="F355" s="20">
        <f t="shared" si="21"/>
        <v>4.0000000000000003E-5</v>
      </c>
      <c r="G355" s="20">
        <f t="shared" si="22"/>
        <v>10</v>
      </c>
      <c r="H355" s="23" t="s">
        <v>107</v>
      </c>
      <c r="I355" s="20">
        <v>1.9767299999999999E-11</v>
      </c>
      <c r="J355" s="20">
        <v>2.1884900000000001E-11</v>
      </c>
      <c r="K355" s="20">
        <f t="shared" si="23"/>
        <v>0.9032392197359822</v>
      </c>
    </row>
    <row r="356" spans="1:11">
      <c r="A356" s="20">
        <v>1.0000000000000001E-5</v>
      </c>
      <c r="B356" s="20">
        <v>1E-4</v>
      </c>
      <c r="C356" s="20">
        <v>1E-8</v>
      </c>
      <c r="D356" s="20">
        <v>2.5000000000000001E-11</v>
      </c>
      <c r="E356" s="20">
        <f t="shared" si="20"/>
        <v>200</v>
      </c>
      <c r="F356" s="20">
        <f t="shared" si="21"/>
        <v>4.0000000000000003E-5</v>
      </c>
      <c r="G356" s="20">
        <f t="shared" si="22"/>
        <v>10</v>
      </c>
      <c r="H356" s="23" t="s">
        <v>107</v>
      </c>
      <c r="I356" s="20">
        <v>2.02576E-11</v>
      </c>
      <c r="J356" s="20">
        <v>2.3772299999999999E-11</v>
      </c>
      <c r="K356" s="20">
        <f t="shared" si="23"/>
        <v>0.85215145358253097</v>
      </c>
    </row>
    <row r="357" spans="1:11">
      <c r="A357" s="20">
        <v>1.0000000000000001E-5</v>
      </c>
      <c r="B357" s="20">
        <v>1E-4</v>
      </c>
      <c r="C357" s="20">
        <v>1E-8</v>
      </c>
      <c r="D357" s="20">
        <v>2.5000000000000002E-10</v>
      </c>
      <c r="E357" s="20">
        <f t="shared" si="20"/>
        <v>20</v>
      </c>
      <c r="F357" s="20">
        <f t="shared" si="21"/>
        <v>4.0000000000000003E-5</v>
      </c>
      <c r="G357" s="20">
        <f t="shared" si="22"/>
        <v>10</v>
      </c>
      <c r="H357" s="23" t="s">
        <v>107</v>
      </c>
      <c r="I357" s="20">
        <v>2.2605799999999999E-11</v>
      </c>
      <c r="J357" s="20">
        <v>3.0839700000000002E-11</v>
      </c>
      <c r="K357" s="20">
        <f t="shared" si="23"/>
        <v>0.73300972447851298</v>
      </c>
    </row>
    <row r="358" spans="1:11">
      <c r="A358" s="20">
        <v>1.0000000000000001E-5</v>
      </c>
      <c r="B358" s="20">
        <v>1E-4</v>
      </c>
      <c r="C358" s="20">
        <v>1E-8</v>
      </c>
      <c r="D358" s="20">
        <v>2.5000000000000001E-9</v>
      </c>
      <c r="E358" s="20">
        <f t="shared" si="20"/>
        <v>2</v>
      </c>
      <c r="F358" s="20">
        <f t="shared" si="21"/>
        <v>4.0000000000000003E-5</v>
      </c>
      <c r="G358" s="20">
        <f t="shared" si="22"/>
        <v>10</v>
      </c>
      <c r="H358" s="23" t="s">
        <v>107</v>
      </c>
      <c r="I358" s="20">
        <v>3.4800600000000003E-11</v>
      </c>
      <c r="J358" s="20">
        <v>5.1174600000000002E-11</v>
      </c>
      <c r="K358" s="20">
        <f t="shared" si="23"/>
        <v>0.68003658064743056</v>
      </c>
    </row>
    <row r="359" spans="1:11">
      <c r="A359" s="20">
        <v>1.0000000000000001E-5</v>
      </c>
      <c r="B359" s="20">
        <v>1E-4</v>
      </c>
      <c r="C359" s="20">
        <v>1E-8</v>
      </c>
      <c r="D359" s="20">
        <v>2.4999999999999999E-8</v>
      </c>
      <c r="E359" s="20">
        <f t="shared" si="20"/>
        <v>0.2</v>
      </c>
      <c r="F359" s="20">
        <f t="shared" si="21"/>
        <v>4.0000000000000003E-5</v>
      </c>
      <c r="G359" s="20">
        <f t="shared" si="22"/>
        <v>10</v>
      </c>
      <c r="H359" s="23" t="s">
        <v>107</v>
      </c>
      <c r="I359" s="20">
        <v>1.14866E-10</v>
      </c>
      <c r="J359" s="20">
        <v>1.34265E-10</v>
      </c>
      <c r="K359" s="20">
        <f t="shared" si="23"/>
        <v>0.85551707444233427</v>
      </c>
    </row>
    <row r="360" spans="1:11">
      <c r="A360" s="20">
        <v>1.0000000000000001E-5</v>
      </c>
      <c r="B360" s="20">
        <v>1E-4</v>
      </c>
      <c r="C360" s="20">
        <v>9.9999999999999995E-8</v>
      </c>
      <c r="D360" s="20">
        <v>2.4999999999999999E-17</v>
      </c>
      <c r="E360" s="20">
        <f t="shared" si="20"/>
        <v>200000000</v>
      </c>
      <c r="F360" s="20">
        <f t="shared" si="21"/>
        <v>3.9999999999999996E-4</v>
      </c>
      <c r="G360" s="20">
        <f t="shared" si="22"/>
        <v>10</v>
      </c>
      <c r="H360" s="23" t="s">
        <v>107</v>
      </c>
      <c r="I360" s="20">
        <v>1.9636547788647399E-11</v>
      </c>
      <c r="J360" s="20">
        <v>2.1522122310162099E-11</v>
      </c>
      <c r="K360" s="20">
        <f t="shared" si="23"/>
        <v>0.91238900632841458</v>
      </c>
    </row>
    <row r="361" spans="1:11">
      <c r="A361" s="20">
        <v>1.0000000000000001E-5</v>
      </c>
      <c r="B361" s="20">
        <v>1E-4</v>
      </c>
      <c r="C361" s="20">
        <v>9.9999999999999995E-8</v>
      </c>
      <c r="D361" s="20">
        <v>2.5000000000000002E-16</v>
      </c>
      <c r="E361" s="20">
        <f t="shared" si="20"/>
        <v>20000000</v>
      </c>
      <c r="F361" s="20">
        <f t="shared" si="21"/>
        <v>3.9999999999999996E-4</v>
      </c>
      <c r="G361" s="20">
        <f t="shared" si="22"/>
        <v>10</v>
      </c>
      <c r="H361" s="23" t="s">
        <v>107</v>
      </c>
      <c r="I361" s="20">
        <v>1.9636509498074799E-11</v>
      </c>
      <c r="J361" s="20">
        <v>2.15221027086723E-11</v>
      </c>
      <c r="K361" s="20">
        <f t="shared" si="23"/>
        <v>0.91238805816879109</v>
      </c>
    </row>
    <row r="362" spans="1:11">
      <c r="A362" s="20">
        <v>1.0000000000000001E-5</v>
      </c>
      <c r="B362" s="20">
        <v>1E-4</v>
      </c>
      <c r="C362" s="20">
        <v>9.9999999999999995E-8</v>
      </c>
      <c r="D362" s="20">
        <v>2.5E-15</v>
      </c>
      <c r="E362" s="20">
        <f t="shared" si="20"/>
        <v>2000000</v>
      </c>
      <c r="F362" s="20">
        <f t="shared" si="21"/>
        <v>3.9999999999999996E-4</v>
      </c>
      <c r="G362" s="20">
        <f t="shared" si="22"/>
        <v>10</v>
      </c>
      <c r="H362" s="23" t="s">
        <v>107</v>
      </c>
      <c r="I362" s="20">
        <v>1.9637363038446898E-11</v>
      </c>
      <c r="J362" s="20">
        <v>2.1522222134060099E-11</v>
      </c>
      <c r="K362" s="20">
        <f t="shared" si="23"/>
        <v>0.91242265394936573</v>
      </c>
    </row>
    <row r="363" spans="1:11">
      <c r="A363" s="20">
        <v>1.0000000000000001E-5</v>
      </c>
      <c r="B363" s="20">
        <v>1E-4</v>
      </c>
      <c r="C363" s="20">
        <v>9.9999999999999995E-8</v>
      </c>
      <c r="D363" s="20">
        <v>2.5000000000000001E-14</v>
      </c>
      <c r="E363" s="20">
        <f t="shared" si="20"/>
        <v>200000</v>
      </c>
      <c r="F363" s="20">
        <f t="shared" si="21"/>
        <v>3.9999999999999996E-4</v>
      </c>
      <c r="G363" s="20">
        <f t="shared" si="22"/>
        <v>10</v>
      </c>
      <c r="H363" s="23" t="s">
        <v>107</v>
      </c>
      <c r="I363" s="20">
        <v>1.9641774785132201E-11</v>
      </c>
      <c r="J363" s="20">
        <v>2.1522173018340899E-11</v>
      </c>
      <c r="K363" s="20">
        <f t="shared" si="23"/>
        <v>0.91262972230516648</v>
      </c>
    </row>
    <row r="364" spans="1:11">
      <c r="A364" s="20">
        <v>1.0000000000000001E-5</v>
      </c>
      <c r="B364" s="20">
        <v>1E-4</v>
      </c>
      <c r="C364" s="20">
        <v>9.9999999999999995E-8</v>
      </c>
      <c r="D364" s="20">
        <v>2.4999999999999999E-13</v>
      </c>
      <c r="E364" s="20">
        <f t="shared" si="20"/>
        <v>20000</v>
      </c>
      <c r="F364" s="20">
        <f t="shared" si="21"/>
        <v>3.9999999999999996E-4</v>
      </c>
      <c r="G364" s="20">
        <f t="shared" si="22"/>
        <v>10</v>
      </c>
      <c r="H364" s="23" t="s">
        <v>107</v>
      </c>
      <c r="I364" s="20">
        <v>1.96606962952048E-11</v>
      </c>
      <c r="J364" s="20">
        <v>2.15312186133066E-11</v>
      </c>
      <c r="K364" s="20">
        <f t="shared" si="23"/>
        <v>0.91312510677190417</v>
      </c>
    </row>
    <row r="365" spans="1:11">
      <c r="A365" s="20">
        <v>1.0000000000000001E-5</v>
      </c>
      <c r="B365" s="20">
        <v>1E-4</v>
      </c>
      <c r="C365" s="20">
        <v>9.9999999999999995E-8</v>
      </c>
      <c r="D365" s="20">
        <v>2.4999999999999998E-12</v>
      </c>
      <c r="E365" s="20">
        <f t="shared" si="20"/>
        <v>2000.0000000000002</v>
      </c>
      <c r="F365" s="20">
        <f t="shared" si="21"/>
        <v>3.9999999999999996E-4</v>
      </c>
      <c r="G365" s="20">
        <f t="shared" si="22"/>
        <v>10</v>
      </c>
      <c r="H365" s="23" t="s">
        <v>107</v>
      </c>
      <c r="I365" s="20">
        <v>1.9767331615097999E-11</v>
      </c>
      <c r="J365" s="20">
        <v>2.1884909370365001E-11</v>
      </c>
      <c r="K365" s="20">
        <f t="shared" si="23"/>
        <v>0.90324027760725034</v>
      </c>
    </row>
    <row r="366" spans="1:11">
      <c r="A366" s="20">
        <v>1.0000000000000001E-5</v>
      </c>
      <c r="B366" s="20">
        <v>1E-4</v>
      </c>
      <c r="C366" s="20">
        <v>9.9999999999999995E-8</v>
      </c>
      <c r="D366" s="20">
        <v>2.5000000000000001E-11</v>
      </c>
      <c r="E366" s="20">
        <f t="shared" si="20"/>
        <v>200</v>
      </c>
      <c r="F366" s="20">
        <f t="shared" si="21"/>
        <v>3.9999999999999996E-4</v>
      </c>
      <c r="G366" s="20">
        <f t="shared" si="22"/>
        <v>10</v>
      </c>
      <c r="H366" s="23" t="s">
        <v>107</v>
      </c>
      <c r="I366" s="20">
        <v>2.02575803758878E-11</v>
      </c>
      <c r="J366" s="20">
        <v>2.3772297781623599E-11</v>
      </c>
      <c r="K366" s="20">
        <f t="shared" si="23"/>
        <v>0.85215070759997225</v>
      </c>
    </row>
    <row r="367" spans="1:11">
      <c r="A367" s="20">
        <v>1.0000000000000001E-5</v>
      </c>
      <c r="B367" s="20">
        <v>1E-4</v>
      </c>
      <c r="C367" s="20">
        <v>9.9999999999999995E-8</v>
      </c>
      <c r="D367" s="20">
        <v>2.5000000000000002E-10</v>
      </c>
      <c r="E367" s="20">
        <f t="shared" si="20"/>
        <v>20</v>
      </c>
      <c r="F367" s="20">
        <f t="shared" si="21"/>
        <v>3.9999999999999996E-4</v>
      </c>
      <c r="G367" s="20">
        <f t="shared" si="22"/>
        <v>10</v>
      </c>
      <c r="H367" s="23" t="s">
        <v>107</v>
      </c>
      <c r="I367" s="20">
        <v>2.2605795565921199E-11</v>
      </c>
      <c r="J367" s="20">
        <v>3.0839672807940202E-11</v>
      </c>
      <c r="K367" s="20">
        <f t="shared" si="23"/>
        <v>0.73301022701190754</v>
      </c>
    </row>
    <row r="368" spans="1:11">
      <c r="A368" s="20">
        <v>1.0000000000000001E-5</v>
      </c>
      <c r="B368" s="20">
        <v>1E-4</v>
      </c>
      <c r="C368" s="20">
        <v>9.9999999999999995E-8</v>
      </c>
      <c r="D368" s="20">
        <v>2.5000000000000001E-9</v>
      </c>
      <c r="E368" s="20">
        <f t="shared" si="20"/>
        <v>2</v>
      </c>
      <c r="F368" s="20">
        <f t="shared" si="21"/>
        <v>3.9999999999999996E-4</v>
      </c>
      <c r="G368" s="20">
        <f t="shared" si="22"/>
        <v>10</v>
      </c>
      <c r="H368" s="23" t="s">
        <v>107</v>
      </c>
      <c r="I368" s="20">
        <v>3.4800560716900097E-11</v>
      </c>
      <c r="J368" s="20">
        <v>5.11746110847812E-11</v>
      </c>
      <c r="K368" s="20">
        <f t="shared" si="23"/>
        <v>0.68003566571802287</v>
      </c>
    </row>
    <row r="369" spans="1:11">
      <c r="A369" s="20">
        <v>1.0000000000000001E-5</v>
      </c>
      <c r="B369" s="20">
        <v>1E-4</v>
      </c>
      <c r="C369" s="20">
        <v>9.9999999999999995E-8</v>
      </c>
      <c r="D369" s="20">
        <v>2.4999999999999999E-8</v>
      </c>
      <c r="E369" s="20">
        <f t="shared" si="20"/>
        <v>0.2</v>
      </c>
      <c r="F369" s="20">
        <f t="shared" si="21"/>
        <v>3.9999999999999996E-4</v>
      </c>
      <c r="G369" s="20">
        <f t="shared" si="22"/>
        <v>10</v>
      </c>
      <c r="H369" s="23" t="s">
        <v>107</v>
      </c>
      <c r="I369" s="20">
        <v>1.14866418170065E-10</v>
      </c>
      <c r="J369" s="20">
        <v>1.3426496870042799E-10</v>
      </c>
      <c r="K369" s="20">
        <f t="shared" si="23"/>
        <v>0.85552038839226163</v>
      </c>
    </row>
    <row r="370" spans="1:11">
      <c r="A370" s="20">
        <v>1.0000000000000001E-5</v>
      </c>
      <c r="B370" s="20">
        <v>1E-4</v>
      </c>
      <c r="C370" s="20">
        <v>9.9999999999999995E-7</v>
      </c>
      <c r="D370" s="20">
        <v>2.4999999999999999E-17</v>
      </c>
      <c r="E370" s="20">
        <f t="shared" si="20"/>
        <v>200000000</v>
      </c>
      <c r="F370" s="20">
        <f t="shared" si="21"/>
        <v>4.0000000000000001E-3</v>
      </c>
      <c r="G370" s="20">
        <f t="shared" si="22"/>
        <v>10</v>
      </c>
      <c r="H370" s="23" t="s">
        <v>107</v>
      </c>
      <c r="I370" s="20">
        <v>1.9792416214901299E-11</v>
      </c>
      <c r="J370" s="20">
        <v>2.16929254111088E-11</v>
      </c>
      <c r="K370" s="20">
        <f t="shared" si="23"/>
        <v>0.91239036874048063</v>
      </c>
    </row>
    <row r="371" spans="1:11">
      <c r="A371" s="20">
        <v>1.0000000000000001E-5</v>
      </c>
      <c r="B371" s="20">
        <v>1E-4</v>
      </c>
      <c r="C371" s="20">
        <v>9.9999999999999995E-7</v>
      </c>
      <c r="D371" s="20">
        <v>2.5000000000000002E-16</v>
      </c>
      <c r="E371" s="20">
        <f t="shared" si="20"/>
        <v>20000000</v>
      </c>
      <c r="F371" s="20">
        <f t="shared" si="21"/>
        <v>4.0000000000000001E-3</v>
      </c>
      <c r="G371" s="20">
        <f t="shared" si="22"/>
        <v>10</v>
      </c>
      <c r="H371" s="23" t="s">
        <v>107</v>
      </c>
      <c r="I371" s="20">
        <v>1.97923888659318E-11</v>
      </c>
      <c r="J371" s="20">
        <v>2.16928476557017E-11</v>
      </c>
      <c r="K371" s="20">
        <f t="shared" si="23"/>
        <v>0.91239237835746345</v>
      </c>
    </row>
    <row r="372" spans="1:11">
      <c r="A372" s="20">
        <v>1.0000000000000001E-5</v>
      </c>
      <c r="B372" s="20">
        <v>1E-4</v>
      </c>
      <c r="C372" s="20">
        <v>9.9999999999999995E-7</v>
      </c>
      <c r="D372" s="20">
        <v>2.5E-15</v>
      </c>
      <c r="E372" s="20">
        <f t="shared" si="20"/>
        <v>2000000</v>
      </c>
      <c r="F372" s="20">
        <f t="shared" si="21"/>
        <v>4.0000000000000001E-3</v>
      </c>
      <c r="G372" s="20">
        <f t="shared" si="22"/>
        <v>10</v>
      </c>
      <c r="H372" s="23" t="s">
        <v>107</v>
      </c>
      <c r="I372" s="20">
        <v>1.9793210185191798E-11</v>
      </c>
      <c r="J372" s="20">
        <v>2.1692971581095399E-11</v>
      </c>
      <c r="K372" s="20">
        <f t="shared" si="23"/>
        <v>0.91242502721207774</v>
      </c>
    </row>
    <row r="373" spans="1:11">
      <c r="A373" s="20">
        <v>1.0000000000000001E-5</v>
      </c>
      <c r="B373" s="20">
        <v>1E-4</v>
      </c>
      <c r="C373" s="20">
        <v>9.9999999999999995E-7</v>
      </c>
      <c r="D373" s="20">
        <v>2.5000000000000001E-14</v>
      </c>
      <c r="E373" s="20">
        <f t="shared" si="20"/>
        <v>200000</v>
      </c>
      <c r="F373" s="20">
        <f t="shared" si="21"/>
        <v>4.0000000000000001E-3</v>
      </c>
      <c r="G373" s="20">
        <f t="shared" si="22"/>
        <v>10</v>
      </c>
      <c r="H373" s="23" t="s">
        <v>107</v>
      </c>
      <c r="I373" s="20">
        <v>1.9797689355101001E-11</v>
      </c>
      <c r="J373" s="20">
        <v>2.16929401215506E-11</v>
      </c>
      <c r="K373" s="20">
        <f t="shared" si="23"/>
        <v>0.91263283096573966</v>
      </c>
    </row>
    <row r="374" spans="1:11">
      <c r="A374" s="20">
        <v>1.0000000000000001E-5</v>
      </c>
      <c r="B374" s="20">
        <v>1E-4</v>
      </c>
      <c r="C374" s="20">
        <v>9.9999999999999995E-7</v>
      </c>
      <c r="D374" s="20">
        <v>2.4999999999999999E-13</v>
      </c>
      <c r="E374" s="20">
        <f t="shared" si="20"/>
        <v>20000</v>
      </c>
      <c r="F374" s="20">
        <f t="shared" si="21"/>
        <v>4.0000000000000001E-3</v>
      </c>
      <c r="G374" s="20">
        <f t="shared" si="22"/>
        <v>10</v>
      </c>
      <c r="H374" s="23" t="s">
        <v>107</v>
      </c>
      <c r="I374" s="20">
        <v>1.9816680322916799E-11</v>
      </c>
      <c r="J374" s="20">
        <v>2.1702042386991299E-11</v>
      </c>
      <c r="K374" s="20">
        <f t="shared" si="23"/>
        <v>0.91312513216707059</v>
      </c>
    </row>
    <row r="375" spans="1:11">
      <c r="A375" s="20">
        <v>1.0000000000000001E-5</v>
      </c>
      <c r="B375" s="20">
        <v>1E-4</v>
      </c>
      <c r="C375" s="20">
        <v>9.9999999999999995E-7</v>
      </c>
      <c r="D375" s="20">
        <v>2.4999999999999998E-12</v>
      </c>
      <c r="E375" s="20">
        <f t="shared" si="20"/>
        <v>2000.0000000000002</v>
      </c>
      <c r="F375" s="20">
        <f t="shared" si="21"/>
        <v>4.0000000000000001E-3</v>
      </c>
      <c r="G375" s="20">
        <f t="shared" si="22"/>
        <v>10</v>
      </c>
      <c r="H375" s="23" t="s">
        <v>107</v>
      </c>
      <c r="I375" s="20">
        <v>1.9922653851982499E-11</v>
      </c>
      <c r="J375" s="20">
        <v>2.2054267388273001E-11</v>
      </c>
      <c r="K375" s="20">
        <f t="shared" si="23"/>
        <v>0.90334688979857236</v>
      </c>
    </row>
    <row r="376" spans="1:11">
      <c r="A376" s="20">
        <v>1.0000000000000001E-5</v>
      </c>
      <c r="B376" s="20">
        <v>1E-4</v>
      </c>
      <c r="C376" s="20">
        <v>9.9999999999999995E-7</v>
      </c>
      <c r="D376" s="20">
        <v>2.5000000000000001E-11</v>
      </c>
      <c r="E376" s="20">
        <f t="shared" ref="E376:E439" si="24">A376*2*0.00025/D376</f>
        <v>200</v>
      </c>
      <c r="F376" s="20">
        <f t="shared" si="21"/>
        <v>4.0000000000000001E-3</v>
      </c>
      <c r="G376" s="20">
        <f t="shared" si="22"/>
        <v>10</v>
      </c>
      <c r="H376" s="23" t="s">
        <v>107</v>
      </c>
      <c r="I376" s="20">
        <v>2.04172288572892E-11</v>
      </c>
      <c r="J376" s="20">
        <v>2.39449891537612E-11</v>
      </c>
      <c r="K376" s="20">
        <f t="shared" si="23"/>
        <v>0.85267229507523623</v>
      </c>
    </row>
    <row r="377" spans="1:11">
      <c r="A377" s="20">
        <v>1.0000000000000001E-5</v>
      </c>
      <c r="B377" s="20">
        <v>1E-4</v>
      </c>
      <c r="C377" s="20">
        <v>9.9999999999999995E-7</v>
      </c>
      <c r="D377" s="20">
        <v>2.5000000000000002E-10</v>
      </c>
      <c r="E377" s="20">
        <f t="shared" si="24"/>
        <v>20</v>
      </c>
      <c r="F377" s="20">
        <f t="shared" si="21"/>
        <v>4.0000000000000001E-3</v>
      </c>
      <c r="G377" s="20">
        <f t="shared" si="22"/>
        <v>10</v>
      </c>
      <c r="H377" s="23" t="s">
        <v>107</v>
      </c>
      <c r="I377" s="20">
        <v>2.27798386063333E-11</v>
      </c>
      <c r="J377" s="20">
        <v>3.1048724796714703E-11</v>
      </c>
      <c r="K377" s="20">
        <f t="shared" si="23"/>
        <v>0.73368032843473363</v>
      </c>
    </row>
    <row r="378" spans="1:11">
      <c r="A378" s="20">
        <v>1.0000000000000001E-5</v>
      </c>
      <c r="B378" s="20">
        <v>1E-4</v>
      </c>
      <c r="C378" s="20">
        <v>9.9999999999999995E-7</v>
      </c>
      <c r="D378" s="20">
        <v>2.5000000000000001E-9</v>
      </c>
      <c r="E378" s="20">
        <f t="shared" si="24"/>
        <v>2</v>
      </c>
      <c r="F378" s="20">
        <f t="shared" si="21"/>
        <v>4.0000000000000001E-3</v>
      </c>
      <c r="G378" s="20">
        <f t="shared" si="22"/>
        <v>10</v>
      </c>
      <c r="H378" s="23" t="s">
        <v>107</v>
      </c>
      <c r="I378" s="20">
        <v>3.5035721464683599E-11</v>
      </c>
      <c r="J378" s="20">
        <v>5.1512360776333902E-11</v>
      </c>
      <c r="K378" s="20">
        <f t="shared" si="23"/>
        <v>0.6801420268197047</v>
      </c>
    </row>
    <row r="379" spans="1:11">
      <c r="A379" s="20">
        <v>1.0000000000000001E-5</v>
      </c>
      <c r="B379" s="20">
        <v>1E-4</v>
      </c>
      <c r="C379" s="20">
        <v>9.9999999999999995E-7</v>
      </c>
      <c r="D379" s="20">
        <v>2.4999999999999999E-8</v>
      </c>
      <c r="E379" s="20">
        <f t="shared" si="24"/>
        <v>0.2</v>
      </c>
      <c r="F379" s="20">
        <f t="shared" si="21"/>
        <v>4.0000000000000001E-3</v>
      </c>
      <c r="G379" s="20">
        <f t="shared" si="22"/>
        <v>10</v>
      </c>
      <c r="H379" s="23" t="s">
        <v>107</v>
      </c>
      <c r="I379" s="20">
        <v>1.15455923219082E-10</v>
      </c>
      <c r="J379" s="20">
        <v>1.3499799923079201E-10</v>
      </c>
      <c r="K379" s="20">
        <f t="shared" si="23"/>
        <v>0.85524173600305764</v>
      </c>
    </row>
    <row r="380" spans="1:11">
      <c r="A380" s="20">
        <v>1.0000000000000001E-5</v>
      </c>
      <c r="B380" s="20">
        <v>1E-4</v>
      </c>
      <c r="C380" s="20">
        <v>1.0000000000000001E-5</v>
      </c>
      <c r="D380" s="20">
        <v>2.4999999999999999E-13</v>
      </c>
      <c r="E380" s="20">
        <f t="shared" si="24"/>
        <v>20000</v>
      </c>
      <c r="F380" s="20">
        <f t="shared" si="21"/>
        <v>0.04</v>
      </c>
      <c r="G380" s="20">
        <f t="shared" si="22"/>
        <v>10</v>
      </c>
      <c r="H380" s="23" t="s">
        <v>107</v>
      </c>
      <c r="I380" s="20">
        <v>2.1268E-11</v>
      </c>
      <c r="J380" s="20">
        <v>2.32842E-11</v>
      </c>
      <c r="K380" s="20">
        <f t="shared" si="23"/>
        <v>0.91340909286125349</v>
      </c>
    </row>
    <row r="381" spans="1:11">
      <c r="A381" s="20">
        <v>1.0000000000000001E-5</v>
      </c>
      <c r="B381" s="20">
        <v>1E-4</v>
      </c>
      <c r="C381" s="20">
        <v>1.0000000000000001E-5</v>
      </c>
      <c r="D381" s="20">
        <v>2.4999999999999998E-12</v>
      </c>
      <c r="E381" s="20">
        <f t="shared" si="24"/>
        <v>2000.0000000000002</v>
      </c>
      <c r="F381" s="20">
        <f t="shared" si="21"/>
        <v>0.04</v>
      </c>
      <c r="G381" s="20">
        <f t="shared" si="22"/>
        <v>10</v>
      </c>
      <c r="H381" s="23" t="s">
        <v>107</v>
      </c>
      <c r="I381" s="20">
        <v>2.1380599999999999E-11</v>
      </c>
      <c r="J381" s="20">
        <v>2.3640599999999999E-11</v>
      </c>
      <c r="K381" s="20">
        <f t="shared" si="23"/>
        <v>0.90440174953258379</v>
      </c>
    </row>
    <row r="382" spans="1:11">
      <c r="A382" s="20">
        <v>1.0000000000000001E-5</v>
      </c>
      <c r="B382" s="20">
        <v>1E-4</v>
      </c>
      <c r="C382" s="20">
        <v>1.0000000000000001E-5</v>
      </c>
      <c r="D382" s="20">
        <v>2.5000000000000001E-11</v>
      </c>
      <c r="E382" s="20">
        <f t="shared" si="24"/>
        <v>200</v>
      </c>
      <c r="F382" s="20">
        <f t="shared" si="21"/>
        <v>0.04</v>
      </c>
      <c r="G382" s="20">
        <f t="shared" si="22"/>
        <v>10</v>
      </c>
      <c r="H382" s="23" t="s">
        <v>107</v>
      </c>
      <c r="I382" s="20">
        <v>2.18993E-11</v>
      </c>
      <c r="J382" s="20">
        <v>2.5590900000000002E-11</v>
      </c>
      <c r="K382" s="20">
        <f t="shared" si="23"/>
        <v>0.85574559706770759</v>
      </c>
    </row>
    <row r="383" spans="1:11">
      <c r="A383" s="20">
        <v>1.0000000000000001E-5</v>
      </c>
      <c r="B383" s="20">
        <v>1E-4</v>
      </c>
      <c r="C383" s="20">
        <v>1.0000000000000001E-5</v>
      </c>
      <c r="D383" s="20">
        <v>2.5000000000000002E-10</v>
      </c>
      <c r="E383" s="20">
        <f t="shared" si="24"/>
        <v>20</v>
      </c>
      <c r="F383" s="20">
        <f t="shared" si="21"/>
        <v>0.04</v>
      </c>
      <c r="G383" s="20">
        <f t="shared" si="22"/>
        <v>10</v>
      </c>
      <c r="H383" s="23" t="s">
        <v>107</v>
      </c>
      <c r="I383" s="20">
        <v>2.43838E-11</v>
      </c>
      <c r="J383" s="20">
        <v>3.2976899999999999E-11</v>
      </c>
      <c r="K383" s="20">
        <f t="shared" si="23"/>
        <v>0.73942062474034853</v>
      </c>
    </row>
    <row r="384" spans="1:11">
      <c r="A384" s="20">
        <v>1.0000000000000001E-5</v>
      </c>
      <c r="B384" s="20">
        <v>1E-4</v>
      </c>
      <c r="C384" s="20">
        <v>1.0000000000000001E-5</v>
      </c>
      <c r="D384" s="20">
        <v>2.5000000000000001E-9</v>
      </c>
      <c r="E384" s="20">
        <f t="shared" si="24"/>
        <v>2</v>
      </c>
      <c r="F384" s="20">
        <f t="shared" si="21"/>
        <v>0.04</v>
      </c>
      <c r="G384" s="20">
        <f t="shared" si="22"/>
        <v>10</v>
      </c>
      <c r="H384" s="23" t="s">
        <v>107</v>
      </c>
      <c r="I384" s="20">
        <v>3.7213099999999999E-11</v>
      </c>
      <c r="J384" s="20">
        <v>5.4624999999999999E-11</v>
      </c>
      <c r="K384" s="20">
        <f t="shared" si="23"/>
        <v>0.68124668192219684</v>
      </c>
    </row>
    <row r="385" spans="1:11">
      <c r="A385" s="20">
        <v>1.0000000000000001E-5</v>
      </c>
      <c r="B385" s="20">
        <v>1E-4</v>
      </c>
      <c r="C385" s="20">
        <v>1.0000000000000001E-5</v>
      </c>
      <c r="D385" s="20">
        <v>2.4999999999999999E-8</v>
      </c>
      <c r="E385" s="20">
        <f t="shared" si="24"/>
        <v>0.2</v>
      </c>
      <c r="F385" s="20">
        <f t="shared" si="21"/>
        <v>0.04</v>
      </c>
      <c r="G385" s="20">
        <f t="shared" si="22"/>
        <v>10</v>
      </c>
      <c r="H385" s="23" t="s">
        <v>107</v>
      </c>
      <c r="I385" s="20">
        <v>1.2086399999999999E-10</v>
      </c>
      <c r="J385" s="20">
        <v>1.4173000000000001E-10</v>
      </c>
      <c r="K385" s="20">
        <f t="shared" si="23"/>
        <v>0.85277640584209402</v>
      </c>
    </row>
    <row r="386" spans="1:11">
      <c r="A386" s="20">
        <v>1.0000000000000001E-5</v>
      </c>
      <c r="B386" s="20">
        <v>1E-4</v>
      </c>
      <c r="C386" s="20">
        <v>1E-4</v>
      </c>
      <c r="D386" s="20">
        <v>2.4999999999999999E-17</v>
      </c>
      <c r="E386" s="20">
        <f t="shared" si="24"/>
        <v>200000000</v>
      </c>
      <c r="F386" s="20">
        <f t="shared" si="21"/>
        <v>0.4</v>
      </c>
      <c r="G386" s="20">
        <f t="shared" si="22"/>
        <v>10</v>
      </c>
      <c r="H386" s="23" t="s">
        <v>107</v>
      </c>
      <c r="I386" s="20">
        <v>3.8963269356438098E-11</v>
      </c>
      <c r="J386" s="20">
        <v>4.2181365827623002E-11</v>
      </c>
      <c r="K386" s="20">
        <f t="shared" si="23"/>
        <v>0.92370810171638651</v>
      </c>
    </row>
    <row r="387" spans="1:11">
      <c r="A387" s="20">
        <v>1.0000000000000001E-5</v>
      </c>
      <c r="B387" s="20">
        <v>1E-4</v>
      </c>
      <c r="C387" s="20">
        <v>1E-4</v>
      </c>
      <c r="D387" s="20">
        <v>2.5000000000000002E-16</v>
      </c>
      <c r="E387" s="20">
        <f t="shared" si="24"/>
        <v>20000000</v>
      </c>
      <c r="F387" s="20">
        <f t="shared" si="21"/>
        <v>0.4</v>
      </c>
      <c r="G387" s="20">
        <f t="shared" si="22"/>
        <v>10</v>
      </c>
      <c r="H387" s="23" t="s">
        <v>107</v>
      </c>
      <c r="I387" s="20">
        <v>3.8963296235865799E-11</v>
      </c>
      <c r="J387" s="20">
        <v>4.2181464490448098E-11</v>
      </c>
      <c r="K387" s="20">
        <f t="shared" si="23"/>
        <v>0.92370657838797776</v>
      </c>
    </row>
    <row r="388" spans="1:11">
      <c r="A388" s="20">
        <v>1.0000000000000001E-5</v>
      </c>
      <c r="B388" s="20">
        <v>1E-4</v>
      </c>
      <c r="C388" s="20">
        <v>1E-4</v>
      </c>
      <c r="D388" s="20">
        <v>2.5E-15</v>
      </c>
      <c r="E388" s="20">
        <f t="shared" si="24"/>
        <v>2000000</v>
      </c>
      <c r="F388" s="20">
        <f t="shared" ref="F388:F451" si="25">C388/(0.00025)</f>
        <v>0.4</v>
      </c>
      <c r="G388" s="20">
        <f t="shared" ref="G388:G451" si="26">B388/A388</f>
        <v>10</v>
      </c>
      <c r="H388" s="23" t="s">
        <v>107</v>
      </c>
      <c r="I388" s="20">
        <v>3.8964698508519303E-11</v>
      </c>
      <c r="J388" s="20">
        <v>4.2181348740329601E-11</v>
      </c>
      <c r="K388" s="20">
        <f t="shared" ref="K388:K451" si="27">I388/J388</f>
        <v>0.92374235704002372</v>
      </c>
    </row>
    <row r="389" spans="1:11">
      <c r="A389" s="20">
        <v>1.0000000000000001E-5</v>
      </c>
      <c r="B389" s="20">
        <v>1E-4</v>
      </c>
      <c r="C389" s="20">
        <v>1E-4</v>
      </c>
      <c r="D389" s="20">
        <v>2.5000000000000001E-14</v>
      </c>
      <c r="E389" s="20">
        <f t="shared" si="24"/>
        <v>200000</v>
      </c>
      <c r="F389" s="20">
        <f t="shared" si="25"/>
        <v>0.4</v>
      </c>
      <c r="G389" s="20">
        <f t="shared" si="26"/>
        <v>10</v>
      </c>
      <c r="H389" s="23" t="s">
        <v>107</v>
      </c>
      <c r="I389" s="20">
        <v>3.8972017613036202E-11</v>
      </c>
      <c r="J389" s="20">
        <v>4.2181248437289599E-11</v>
      </c>
      <c r="K389" s="20">
        <f t="shared" si="27"/>
        <v>0.92391806920972186</v>
      </c>
    </row>
    <row r="390" spans="1:11">
      <c r="A390" s="20">
        <v>1.0000000000000001E-5</v>
      </c>
      <c r="B390" s="20">
        <v>1E-4</v>
      </c>
      <c r="C390" s="20">
        <v>1E-4</v>
      </c>
      <c r="D390" s="20">
        <v>2.4999999999999999E-13</v>
      </c>
      <c r="E390" s="20">
        <f t="shared" si="24"/>
        <v>20000</v>
      </c>
      <c r="F390" s="20">
        <f t="shared" si="25"/>
        <v>0.4</v>
      </c>
      <c r="G390" s="20">
        <f t="shared" si="26"/>
        <v>10</v>
      </c>
      <c r="H390" s="23" t="s">
        <v>107</v>
      </c>
      <c r="I390" s="20">
        <v>3.9004939843252799E-11</v>
      </c>
      <c r="J390" s="20">
        <v>4.21895961529632E-11</v>
      </c>
      <c r="K390" s="20">
        <f t="shared" si="27"/>
        <v>0.92451560099878494</v>
      </c>
    </row>
    <row r="391" spans="1:11">
      <c r="A391" s="20">
        <v>1.0000000000000001E-5</v>
      </c>
      <c r="B391" s="20">
        <v>1E-4</v>
      </c>
      <c r="C391" s="20">
        <v>1E-4</v>
      </c>
      <c r="D391" s="20">
        <v>2.4999999999999998E-12</v>
      </c>
      <c r="E391" s="20">
        <f t="shared" si="24"/>
        <v>2000.0000000000002</v>
      </c>
      <c r="F391" s="20">
        <f t="shared" si="25"/>
        <v>0.4</v>
      </c>
      <c r="G391" s="20">
        <f t="shared" si="26"/>
        <v>10</v>
      </c>
      <c r="H391" s="23" t="s">
        <v>107</v>
      </c>
      <c r="I391" s="20">
        <v>3.9175538816447799E-11</v>
      </c>
      <c r="J391" s="20">
        <v>4.2580515604963197E-11</v>
      </c>
      <c r="K391" s="20">
        <f t="shared" si="27"/>
        <v>0.92003439272307652</v>
      </c>
    </row>
    <row r="392" spans="1:11">
      <c r="A392" s="20">
        <v>1.0000000000000001E-5</v>
      </c>
      <c r="B392" s="20">
        <v>1E-4</v>
      </c>
      <c r="C392" s="20">
        <v>1E-4</v>
      </c>
      <c r="D392" s="20">
        <v>2.5000000000000001E-11</v>
      </c>
      <c r="E392" s="20">
        <f t="shared" si="24"/>
        <v>200</v>
      </c>
      <c r="F392" s="20">
        <f t="shared" si="25"/>
        <v>0.4</v>
      </c>
      <c r="G392" s="20">
        <f t="shared" si="26"/>
        <v>10</v>
      </c>
      <c r="H392" s="23" t="s">
        <v>107</v>
      </c>
      <c r="I392" s="20">
        <v>3.99595891537573E-11</v>
      </c>
      <c r="J392" s="20">
        <v>4.5142304126658003E-11</v>
      </c>
      <c r="K392" s="20">
        <f t="shared" si="27"/>
        <v>0.88519161630830134</v>
      </c>
    </row>
    <row r="393" spans="1:11">
      <c r="A393" s="20">
        <v>1.0000000000000001E-5</v>
      </c>
      <c r="B393" s="20">
        <v>1E-4</v>
      </c>
      <c r="C393" s="20">
        <v>1E-4</v>
      </c>
      <c r="D393" s="20">
        <v>2.5000000000000002E-10</v>
      </c>
      <c r="E393" s="20">
        <f t="shared" si="24"/>
        <v>20</v>
      </c>
      <c r="F393" s="20">
        <f t="shared" si="25"/>
        <v>0.4</v>
      </c>
      <c r="G393" s="20">
        <f t="shared" si="26"/>
        <v>10</v>
      </c>
      <c r="H393" s="23" t="s">
        <v>107</v>
      </c>
      <c r="I393" s="20">
        <v>4.3691799766702502E-11</v>
      </c>
      <c r="J393" s="20">
        <v>5.5403673400444E-11</v>
      </c>
      <c r="K393" s="20">
        <f t="shared" si="27"/>
        <v>0.78860835545883423</v>
      </c>
    </row>
    <row r="394" spans="1:11">
      <c r="A394" s="20">
        <v>1.0000000000000001E-5</v>
      </c>
      <c r="B394" s="20">
        <v>1E-4</v>
      </c>
      <c r="C394" s="20">
        <v>1E-4</v>
      </c>
      <c r="D394" s="20">
        <v>2.5000000000000001E-9</v>
      </c>
      <c r="E394" s="20">
        <f t="shared" si="24"/>
        <v>2</v>
      </c>
      <c r="F394" s="20">
        <f t="shared" si="25"/>
        <v>0.4</v>
      </c>
      <c r="G394" s="20">
        <f t="shared" si="26"/>
        <v>10</v>
      </c>
      <c r="H394" s="23" t="s">
        <v>107</v>
      </c>
      <c r="I394" s="20">
        <v>6.2524606885039199E-11</v>
      </c>
      <c r="J394" s="20">
        <v>8.9339530671885206E-11</v>
      </c>
      <c r="K394" s="20">
        <f t="shared" si="27"/>
        <v>0.69985376478718664</v>
      </c>
    </row>
    <row r="395" spans="1:11">
      <c r="A395" s="20">
        <v>1.0000000000000001E-5</v>
      </c>
      <c r="B395" s="20">
        <v>1E-4</v>
      </c>
      <c r="C395" s="20">
        <v>1E-4</v>
      </c>
      <c r="D395" s="20">
        <v>2.4999999999999999E-8</v>
      </c>
      <c r="E395" s="20">
        <f t="shared" si="24"/>
        <v>0.2</v>
      </c>
      <c r="F395" s="20">
        <f t="shared" si="25"/>
        <v>0.4</v>
      </c>
      <c r="G395" s="20">
        <f t="shared" si="26"/>
        <v>10</v>
      </c>
      <c r="H395" s="23" t="s">
        <v>107</v>
      </c>
      <c r="I395" s="20">
        <v>1.7948002652724E-10</v>
      </c>
      <c r="J395" s="20">
        <v>2.1535402251395199E-10</v>
      </c>
      <c r="K395" s="20">
        <f t="shared" si="27"/>
        <v>0.83341850053259237</v>
      </c>
    </row>
    <row r="396" spans="1:11">
      <c r="A396" s="20">
        <v>1.0000000000000001E-5</v>
      </c>
      <c r="B396" s="20">
        <v>1E-3</v>
      </c>
      <c r="C396" s="20">
        <v>0</v>
      </c>
      <c r="D396" s="20">
        <v>2.4999999999999999E-17</v>
      </c>
      <c r="E396" s="20">
        <f t="shared" si="24"/>
        <v>200000000</v>
      </c>
      <c r="F396" s="20">
        <f t="shared" si="25"/>
        <v>0</v>
      </c>
      <c r="G396" s="20">
        <f t="shared" si="26"/>
        <v>100</v>
      </c>
      <c r="H396" s="23" t="s">
        <v>107</v>
      </c>
      <c r="I396" s="20">
        <v>1.9635649590549901E-10</v>
      </c>
      <c r="J396" s="20">
        <v>1.9966820945834299E-10</v>
      </c>
      <c r="K396" s="20">
        <f t="shared" si="27"/>
        <v>0.98341391670798295</v>
      </c>
    </row>
    <row r="397" spans="1:11">
      <c r="A397" s="20">
        <v>1.0000000000000001E-5</v>
      </c>
      <c r="B397" s="20">
        <v>1E-3</v>
      </c>
      <c r="C397" s="20">
        <v>0</v>
      </c>
      <c r="D397" s="20">
        <v>2.5000000000000002E-16</v>
      </c>
      <c r="E397" s="20">
        <f t="shared" si="24"/>
        <v>20000000</v>
      </c>
      <c r="F397" s="20">
        <f t="shared" si="25"/>
        <v>0</v>
      </c>
      <c r="G397" s="20">
        <f t="shared" si="26"/>
        <v>100</v>
      </c>
      <c r="H397" s="23" t="s">
        <v>107</v>
      </c>
      <c r="I397" s="20">
        <v>1.9635633891867899E-10</v>
      </c>
      <c r="J397" s="20">
        <v>1.99668067286259E-10</v>
      </c>
      <c r="K397" s="20">
        <f t="shared" si="27"/>
        <v>0.98341383070117028</v>
      </c>
    </row>
    <row r="398" spans="1:11">
      <c r="A398" s="20">
        <v>1.0000000000000001E-5</v>
      </c>
      <c r="B398" s="20">
        <v>1E-3</v>
      </c>
      <c r="C398" s="20">
        <v>0</v>
      </c>
      <c r="D398" s="20">
        <v>2.5E-15</v>
      </c>
      <c r="E398" s="20">
        <f t="shared" si="24"/>
        <v>2000000</v>
      </c>
      <c r="F398" s="20">
        <f t="shared" si="25"/>
        <v>0</v>
      </c>
      <c r="G398" s="20">
        <f t="shared" si="26"/>
        <v>100</v>
      </c>
      <c r="H398" s="23" t="s">
        <v>107</v>
      </c>
      <c r="I398" s="20">
        <v>1.96356083471483E-10</v>
      </c>
      <c r="J398" s="20">
        <v>1.9966843663005E-10</v>
      </c>
      <c r="K398" s="20">
        <f t="shared" si="27"/>
        <v>0.98341073223954667</v>
      </c>
    </row>
    <row r="399" spans="1:11">
      <c r="A399" s="20">
        <v>1.0000000000000001E-5</v>
      </c>
      <c r="B399" s="20">
        <v>1E-3</v>
      </c>
      <c r="C399" s="20">
        <v>0</v>
      </c>
      <c r="D399" s="20">
        <v>2.5000000000000001E-14</v>
      </c>
      <c r="E399" s="20">
        <f t="shared" si="24"/>
        <v>200000</v>
      </c>
      <c r="F399" s="20">
        <f t="shared" si="25"/>
        <v>0</v>
      </c>
      <c r="G399" s="20">
        <f t="shared" si="26"/>
        <v>100</v>
      </c>
      <c r="H399" s="23" t="s">
        <v>107</v>
      </c>
      <c r="I399" s="20">
        <v>1.9636337153016401E-10</v>
      </c>
      <c r="J399" s="20">
        <v>1.9968090702330699E-10</v>
      </c>
      <c r="K399" s="20">
        <f t="shared" si="27"/>
        <v>0.98338581518584667</v>
      </c>
    </row>
    <row r="400" spans="1:11">
      <c r="A400" s="20">
        <v>1.0000000000000001E-5</v>
      </c>
      <c r="B400" s="20">
        <v>1E-3</v>
      </c>
      <c r="C400" s="20">
        <v>0</v>
      </c>
      <c r="D400" s="20">
        <v>2.4999999999999999E-13</v>
      </c>
      <c r="E400" s="20">
        <f t="shared" si="24"/>
        <v>20000</v>
      </c>
      <c r="F400" s="20">
        <f t="shared" si="25"/>
        <v>0</v>
      </c>
      <c r="G400" s="20">
        <f t="shared" si="26"/>
        <v>100</v>
      </c>
      <c r="H400" s="23" t="s">
        <v>107</v>
      </c>
      <c r="I400" s="20">
        <v>1.96402584953269E-10</v>
      </c>
      <c r="J400" s="20">
        <v>1.9980052853617901E-10</v>
      </c>
      <c r="K400" s="20">
        <f t="shared" si="27"/>
        <v>0.98299332034902642</v>
      </c>
    </row>
    <row r="401" spans="1:11">
      <c r="A401" s="20">
        <v>1.0000000000000001E-5</v>
      </c>
      <c r="B401" s="20">
        <v>1E-3</v>
      </c>
      <c r="C401" s="20">
        <v>0</v>
      </c>
      <c r="D401" s="20">
        <v>2.4999999999999998E-12</v>
      </c>
      <c r="E401" s="20">
        <f t="shared" si="24"/>
        <v>2000.0000000000002</v>
      </c>
      <c r="F401" s="20">
        <f t="shared" si="25"/>
        <v>0</v>
      </c>
      <c r="G401" s="20">
        <f t="shared" si="26"/>
        <v>100</v>
      </c>
      <c r="H401" s="23" t="s">
        <v>107</v>
      </c>
      <c r="I401" s="20">
        <v>1.9658822917360799E-10</v>
      </c>
      <c r="J401" s="20">
        <v>2.00993186086443E-10</v>
      </c>
      <c r="K401" s="20">
        <f t="shared" si="27"/>
        <v>0.97808404852619968</v>
      </c>
    </row>
    <row r="402" spans="1:11">
      <c r="A402" s="20">
        <v>1.0000000000000001E-5</v>
      </c>
      <c r="B402" s="20">
        <v>1E-3</v>
      </c>
      <c r="C402" s="20">
        <v>0</v>
      </c>
      <c r="D402" s="20">
        <v>2.5000000000000001E-11</v>
      </c>
      <c r="E402" s="20">
        <f t="shared" si="24"/>
        <v>200</v>
      </c>
      <c r="F402" s="20">
        <f t="shared" si="25"/>
        <v>0</v>
      </c>
      <c r="G402" s="20">
        <f t="shared" si="26"/>
        <v>100</v>
      </c>
      <c r="H402" s="23" t="s">
        <v>107</v>
      </c>
      <c r="I402" s="20">
        <v>1.97641974900585E-10</v>
      </c>
      <c r="J402" s="20">
        <v>2.0760131257403299E-10</v>
      </c>
      <c r="K402" s="20">
        <f t="shared" si="27"/>
        <v>0.95202661510198117</v>
      </c>
    </row>
    <row r="403" spans="1:11">
      <c r="A403" s="20">
        <v>1.0000000000000001E-5</v>
      </c>
      <c r="B403" s="20">
        <v>1E-3</v>
      </c>
      <c r="C403" s="20">
        <v>0</v>
      </c>
      <c r="D403" s="20">
        <v>2.5000000000000002E-10</v>
      </c>
      <c r="E403" s="20">
        <f t="shared" si="24"/>
        <v>20</v>
      </c>
      <c r="F403" s="20">
        <f t="shared" si="25"/>
        <v>0</v>
      </c>
      <c r="G403" s="20">
        <f t="shared" si="26"/>
        <v>100</v>
      </c>
      <c r="H403" s="23" t="s">
        <v>107</v>
      </c>
      <c r="I403" s="20">
        <v>2.02552486355375E-10</v>
      </c>
      <c r="J403" s="20">
        <v>2.28128622478216E-10</v>
      </c>
      <c r="K403" s="20">
        <f t="shared" si="27"/>
        <v>0.88788721097334788</v>
      </c>
    </row>
    <row r="404" spans="1:11">
      <c r="A404" s="20">
        <v>1.0000000000000001E-5</v>
      </c>
      <c r="B404" s="20">
        <v>1E-3</v>
      </c>
      <c r="C404" s="20">
        <v>0</v>
      </c>
      <c r="D404" s="20">
        <v>2.5000000000000001E-9</v>
      </c>
      <c r="E404" s="20">
        <f t="shared" si="24"/>
        <v>2</v>
      </c>
      <c r="F404" s="20">
        <f t="shared" si="25"/>
        <v>0</v>
      </c>
      <c r="G404" s="20">
        <f t="shared" si="26"/>
        <v>100</v>
      </c>
      <c r="H404" s="23" t="s">
        <v>107</v>
      </c>
      <c r="I404" s="20">
        <v>2.25957658588539E-10</v>
      </c>
      <c r="J404" s="20">
        <v>2.9848545967022998E-10</v>
      </c>
      <c r="K404" s="20">
        <f t="shared" si="27"/>
        <v>0.75701395584957309</v>
      </c>
    </row>
    <row r="405" spans="1:11">
      <c r="A405" s="20">
        <v>1.0000000000000001E-5</v>
      </c>
      <c r="B405" s="20">
        <v>1E-3</v>
      </c>
      <c r="C405" s="20">
        <v>0</v>
      </c>
      <c r="D405" s="20">
        <v>2.4999999999999999E-8</v>
      </c>
      <c r="E405" s="20">
        <f t="shared" si="24"/>
        <v>0.2</v>
      </c>
      <c r="F405" s="20">
        <f t="shared" si="25"/>
        <v>0</v>
      </c>
      <c r="G405" s="20">
        <f t="shared" si="26"/>
        <v>100</v>
      </c>
      <c r="H405" s="23" t="s">
        <v>107</v>
      </c>
      <c r="I405" s="20">
        <v>3.46417343179086E-10</v>
      </c>
      <c r="J405" s="20">
        <v>4.9700204234023698E-10</v>
      </c>
      <c r="K405" s="20">
        <f t="shared" si="27"/>
        <v>0.69701392281590679</v>
      </c>
    </row>
    <row r="406" spans="1:11">
      <c r="A406" s="20">
        <v>1.0000000000000001E-5</v>
      </c>
      <c r="B406" s="20">
        <v>1E-3</v>
      </c>
      <c r="C406" s="20">
        <v>1E-8</v>
      </c>
      <c r="D406" s="20">
        <v>2.4999999999999999E-17</v>
      </c>
      <c r="E406" s="20">
        <f t="shared" si="24"/>
        <v>200000000</v>
      </c>
      <c r="F406" s="20">
        <f t="shared" si="25"/>
        <v>4.0000000000000003E-5</v>
      </c>
      <c r="G406" s="20">
        <f t="shared" si="26"/>
        <v>100</v>
      </c>
      <c r="H406" s="23" t="s">
        <v>107</v>
      </c>
      <c r="I406" s="20">
        <v>1.9637200000000001E-10</v>
      </c>
      <c r="J406" s="20">
        <v>1.98251E-10</v>
      </c>
      <c r="K406" s="20">
        <f t="shared" si="27"/>
        <v>0.99052211590357686</v>
      </c>
    </row>
    <row r="407" spans="1:11">
      <c r="A407" s="20">
        <v>1.0000000000000001E-5</v>
      </c>
      <c r="B407" s="20">
        <v>1E-3</v>
      </c>
      <c r="C407" s="20">
        <v>1E-8</v>
      </c>
      <c r="D407" s="20">
        <v>2.5000000000000002E-16</v>
      </c>
      <c r="E407" s="20">
        <f t="shared" si="24"/>
        <v>20000000</v>
      </c>
      <c r="F407" s="20">
        <f t="shared" si="25"/>
        <v>4.0000000000000003E-5</v>
      </c>
      <c r="G407" s="20">
        <f t="shared" si="26"/>
        <v>100</v>
      </c>
      <c r="H407" s="23" t="s">
        <v>107</v>
      </c>
      <c r="I407" s="20">
        <v>1.9637200000000001E-10</v>
      </c>
      <c r="J407" s="20">
        <v>1.98251E-10</v>
      </c>
      <c r="K407" s="20">
        <f t="shared" si="27"/>
        <v>0.99052211590357686</v>
      </c>
    </row>
    <row r="408" spans="1:11">
      <c r="A408" s="20">
        <v>1.0000000000000001E-5</v>
      </c>
      <c r="B408" s="20">
        <v>1E-3</v>
      </c>
      <c r="C408" s="20">
        <v>1E-8</v>
      </c>
      <c r="D408" s="20">
        <v>2.5E-15</v>
      </c>
      <c r="E408" s="20">
        <f t="shared" si="24"/>
        <v>2000000</v>
      </c>
      <c r="F408" s="20">
        <f t="shared" si="25"/>
        <v>4.0000000000000003E-5</v>
      </c>
      <c r="G408" s="20">
        <f t="shared" si="26"/>
        <v>100</v>
      </c>
      <c r="H408" s="23" t="s">
        <v>107</v>
      </c>
      <c r="I408" s="20">
        <v>1.9637200000000001E-10</v>
      </c>
      <c r="J408" s="20">
        <v>1.9824999999999999E-10</v>
      </c>
      <c r="K408" s="20">
        <f t="shared" si="27"/>
        <v>0.99052711223203038</v>
      </c>
    </row>
    <row r="409" spans="1:11">
      <c r="A409" s="20">
        <v>1.0000000000000001E-5</v>
      </c>
      <c r="B409" s="20">
        <v>1E-3</v>
      </c>
      <c r="C409" s="20">
        <v>1E-8</v>
      </c>
      <c r="D409" s="20">
        <v>2.5000000000000001E-14</v>
      </c>
      <c r="E409" s="20">
        <f t="shared" si="24"/>
        <v>200000</v>
      </c>
      <c r="F409" s="20">
        <f t="shared" si="25"/>
        <v>4.0000000000000003E-5</v>
      </c>
      <c r="G409" s="20">
        <f t="shared" si="26"/>
        <v>100</v>
      </c>
      <c r="H409" s="23" t="s">
        <v>107</v>
      </c>
      <c r="I409" s="20">
        <v>1.9638E-10</v>
      </c>
      <c r="J409" s="20">
        <v>1.98252E-10</v>
      </c>
      <c r="K409" s="20">
        <f t="shared" si="27"/>
        <v>0.99055747230797164</v>
      </c>
    </row>
    <row r="410" spans="1:11">
      <c r="A410" s="20">
        <v>1.0000000000000001E-5</v>
      </c>
      <c r="B410" s="20">
        <v>1E-3</v>
      </c>
      <c r="C410" s="20">
        <v>1E-8</v>
      </c>
      <c r="D410" s="20">
        <v>2.4999999999999999E-13</v>
      </c>
      <c r="E410" s="20">
        <f t="shared" si="24"/>
        <v>20000</v>
      </c>
      <c r="F410" s="20">
        <f t="shared" si="25"/>
        <v>4.0000000000000003E-5</v>
      </c>
      <c r="G410" s="20">
        <f t="shared" si="26"/>
        <v>100</v>
      </c>
      <c r="H410" s="23" t="s">
        <v>107</v>
      </c>
      <c r="I410" s="20">
        <v>1.96419E-10</v>
      </c>
      <c r="J410" s="20">
        <v>1.9848799999999999E-10</v>
      </c>
      <c r="K410" s="20">
        <f t="shared" si="27"/>
        <v>0.98957619604207814</v>
      </c>
    </row>
    <row r="411" spans="1:11">
      <c r="A411" s="20">
        <v>1.0000000000000001E-5</v>
      </c>
      <c r="B411" s="20">
        <v>1E-3</v>
      </c>
      <c r="C411" s="20">
        <v>1E-8</v>
      </c>
      <c r="D411" s="20">
        <v>2.4999999999999998E-12</v>
      </c>
      <c r="E411" s="20">
        <f t="shared" si="24"/>
        <v>2000.0000000000002</v>
      </c>
      <c r="F411" s="20">
        <f t="shared" si="25"/>
        <v>4.0000000000000003E-5</v>
      </c>
      <c r="G411" s="20">
        <f t="shared" si="26"/>
        <v>100</v>
      </c>
      <c r="H411" s="23" t="s">
        <v>107</v>
      </c>
      <c r="I411" s="20">
        <v>1.9660700000000001E-10</v>
      </c>
      <c r="J411" s="20">
        <v>2.00264E-10</v>
      </c>
      <c r="K411" s="20">
        <f t="shared" si="27"/>
        <v>0.98173910438221557</v>
      </c>
    </row>
    <row r="412" spans="1:11">
      <c r="A412" s="20">
        <v>1.0000000000000001E-5</v>
      </c>
      <c r="B412" s="20">
        <v>1E-3</v>
      </c>
      <c r="C412" s="20">
        <v>1E-8</v>
      </c>
      <c r="D412" s="20">
        <v>2.5000000000000001E-11</v>
      </c>
      <c r="E412" s="20">
        <f t="shared" si="24"/>
        <v>200</v>
      </c>
      <c r="F412" s="20">
        <f t="shared" si="25"/>
        <v>4.0000000000000003E-5</v>
      </c>
      <c r="G412" s="20">
        <f t="shared" si="26"/>
        <v>100</v>
      </c>
      <c r="H412" s="23" t="s">
        <v>107</v>
      </c>
      <c r="I412" s="20">
        <v>1.97673E-10</v>
      </c>
      <c r="J412" s="20">
        <v>2.0738300000000001E-10</v>
      </c>
      <c r="K412" s="20">
        <f t="shared" si="27"/>
        <v>0.95317841867462616</v>
      </c>
    </row>
    <row r="413" spans="1:11">
      <c r="A413" s="20">
        <v>1.0000000000000001E-5</v>
      </c>
      <c r="B413" s="20">
        <v>1E-3</v>
      </c>
      <c r="C413" s="20">
        <v>1E-8</v>
      </c>
      <c r="D413" s="20">
        <v>2.5000000000000002E-10</v>
      </c>
      <c r="E413" s="20">
        <f t="shared" si="24"/>
        <v>20</v>
      </c>
      <c r="F413" s="20">
        <f t="shared" si="25"/>
        <v>4.0000000000000003E-5</v>
      </c>
      <c r="G413" s="20">
        <f t="shared" si="26"/>
        <v>100</v>
      </c>
      <c r="H413" s="23" t="s">
        <v>107</v>
      </c>
      <c r="I413" s="20">
        <v>2.0257E-10</v>
      </c>
      <c r="J413" s="20">
        <v>2.2820799999999999E-10</v>
      </c>
      <c r="K413" s="20">
        <f t="shared" si="27"/>
        <v>0.88765512164341309</v>
      </c>
    </row>
    <row r="414" spans="1:11">
      <c r="A414" s="20">
        <v>1.0000000000000001E-5</v>
      </c>
      <c r="B414" s="20">
        <v>1E-3</v>
      </c>
      <c r="C414" s="20">
        <v>1E-8</v>
      </c>
      <c r="D414" s="20">
        <v>2.5000000000000001E-9</v>
      </c>
      <c r="E414" s="20">
        <f t="shared" si="24"/>
        <v>2</v>
      </c>
      <c r="F414" s="20">
        <f t="shared" si="25"/>
        <v>4.0000000000000003E-5</v>
      </c>
      <c r="G414" s="20">
        <f t="shared" si="26"/>
        <v>100</v>
      </c>
      <c r="H414" s="23" t="s">
        <v>107</v>
      </c>
      <c r="I414" s="20">
        <v>2.2596200000000001E-10</v>
      </c>
      <c r="J414" s="20">
        <v>2.9849799999999999E-10</v>
      </c>
      <c r="K414" s="20">
        <f t="shared" si="27"/>
        <v>0.75699669679528847</v>
      </c>
    </row>
    <row r="415" spans="1:11">
      <c r="A415" s="20">
        <v>1.0000000000000001E-5</v>
      </c>
      <c r="B415" s="20">
        <v>1E-3</v>
      </c>
      <c r="C415" s="20">
        <v>1E-8</v>
      </c>
      <c r="D415" s="20">
        <v>2.4999999999999999E-8</v>
      </c>
      <c r="E415" s="20">
        <f t="shared" si="24"/>
        <v>0.2</v>
      </c>
      <c r="F415" s="20">
        <f t="shared" si="25"/>
        <v>4.0000000000000003E-5</v>
      </c>
      <c r="G415" s="20">
        <f t="shared" si="26"/>
        <v>100</v>
      </c>
      <c r="H415" s="23" t="s">
        <v>107</v>
      </c>
      <c r="I415" s="20">
        <v>3.4649999999999999E-10</v>
      </c>
      <c r="J415" s="20">
        <v>4.9708699999999996E-10</v>
      </c>
      <c r="K415" s="20">
        <f t="shared" si="27"/>
        <v>0.69706107783949289</v>
      </c>
    </row>
    <row r="416" spans="1:11">
      <c r="A416" s="20">
        <v>1.0000000000000001E-5</v>
      </c>
      <c r="B416" s="20">
        <v>1E-3</v>
      </c>
      <c r="C416" s="20">
        <v>9.9999999999999995E-8</v>
      </c>
      <c r="D416" s="20">
        <v>2.4999999999999999E-17</v>
      </c>
      <c r="E416" s="20">
        <f t="shared" si="24"/>
        <v>200000000</v>
      </c>
      <c r="F416" s="20">
        <f t="shared" si="25"/>
        <v>3.9999999999999996E-4</v>
      </c>
      <c r="G416" s="20">
        <f t="shared" si="26"/>
        <v>100</v>
      </c>
      <c r="H416" s="23" t="s">
        <v>107</v>
      </c>
      <c r="I416" s="20">
        <v>1.96372210248785E-10</v>
      </c>
      <c r="J416" s="20">
        <v>1.9825083007664101E-10</v>
      </c>
      <c r="K416" s="20">
        <f t="shared" si="27"/>
        <v>0.99052402541200069</v>
      </c>
    </row>
    <row r="417" spans="1:11">
      <c r="A417" s="20">
        <v>1.0000000000000001E-5</v>
      </c>
      <c r="B417" s="20">
        <v>1E-3</v>
      </c>
      <c r="C417" s="20">
        <v>9.9999999999999995E-8</v>
      </c>
      <c r="D417" s="20">
        <v>2.5000000000000002E-16</v>
      </c>
      <c r="E417" s="20">
        <f t="shared" si="24"/>
        <v>20000000</v>
      </c>
      <c r="F417" s="20">
        <f t="shared" si="25"/>
        <v>3.9999999999999996E-4</v>
      </c>
      <c r="G417" s="20">
        <f t="shared" si="26"/>
        <v>100</v>
      </c>
      <c r="H417" s="23" t="s">
        <v>107</v>
      </c>
      <c r="I417" s="20">
        <v>1.9637205888375199E-10</v>
      </c>
      <c r="J417" s="20">
        <v>1.9825073323205401E-10</v>
      </c>
      <c r="K417" s="20">
        <f t="shared" si="27"/>
        <v>0.99052374577549218</v>
      </c>
    </row>
    <row r="418" spans="1:11">
      <c r="A418" s="20">
        <v>1.0000000000000001E-5</v>
      </c>
      <c r="B418" s="20">
        <v>1E-3</v>
      </c>
      <c r="C418" s="20">
        <v>9.9999999999999995E-8</v>
      </c>
      <c r="D418" s="20">
        <v>2.5E-15</v>
      </c>
      <c r="E418" s="20">
        <f t="shared" si="24"/>
        <v>2000000</v>
      </c>
      <c r="F418" s="20">
        <f t="shared" si="25"/>
        <v>3.9999999999999996E-4</v>
      </c>
      <c r="G418" s="20">
        <f t="shared" si="26"/>
        <v>100</v>
      </c>
      <c r="H418" s="23" t="s">
        <v>107</v>
      </c>
      <c r="I418" s="20">
        <v>1.96371815055213E-10</v>
      </c>
      <c r="J418" s="20">
        <v>1.9825048497674599E-10</v>
      </c>
      <c r="K418" s="20">
        <f t="shared" si="27"/>
        <v>0.99052375623820865</v>
      </c>
    </row>
    <row r="419" spans="1:11">
      <c r="A419" s="20">
        <v>1.0000000000000001E-5</v>
      </c>
      <c r="B419" s="20">
        <v>1E-3</v>
      </c>
      <c r="C419" s="20">
        <v>9.9999999999999995E-8</v>
      </c>
      <c r="D419" s="20">
        <v>2.5000000000000001E-14</v>
      </c>
      <c r="E419" s="20">
        <f t="shared" si="24"/>
        <v>200000</v>
      </c>
      <c r="F419" s="20">
        <f t="shared" si="25"/>
        <v>3.9999999999999996E-4</v>
      </c>
      <c r="G419" s="20">
        <f t="shared" si="26"/>
        <v>100</v>
      </c>
      <c r="H419" s="23" t="s">
        <v>107</v>
      </c>
      <c r="I419" s="20">
        <v>1.96379711210359E-10</v>
      </c>
      <c r="J419" s="20">
        <v>1.9825191705427101E-10</v>
      </c>
      <c r="K419" s="20">
        <f t="shared" si="27"/>
        <v>0.99055643006266869</v>
      </c>
    </row>
    <row r="420" spans="1:11">
      <c r="A420" s="20">
        <v>1.0000000000000001E-5</v>
      </c>
      <c r="B420" s="20">
        <v>1E-3</v>
      </c>
      <c r="C420" s="20">
        <v>9.9999999999999995E-8</v>
      </c>
      <c r="D420" s="20">
        <v>2.4999999999999999E-13</v>
      </c>
      <c r="E420" s="20">
        <f t="shared" si="24"/>
        <v>20000</v>
      </c>
      <c r="F420" s="20">
        <f t="shared" si="25"/>
        <v>3.9999999999999996E-4</v>
      </c>
      <c r="G420" s="20">
        <f t="shared" si="26"/>
        <v>100</v>
      </c>
      <c r="H420" s="23" t="s">
        <v>107</v>
      </c>
      <c r="I420" s="20">
        <v>1.96418535487554E-10</v>
      </c>
      <c r="J420" s="20">
        <v>1.98488159291655E-10</v>
      </c>
      <c r="K420" s="20">
        <f t="shared" si="27"/>
        <v>0.98957306163003944</v>
      </c>
    </row>
    <row r="421" spans="1:11">
      <c r="A421" s="20">
        <v>1.0000000000000001E-5</v>
      </c>
      <c r="B421" s="20">
        <v>1E-3</v>
      </c>
      <c r="C421" s="20">
        <v>9.9999999999999995E-8</v>
      </c>
      <c r="D421" s="20">
        <v>2.4999999999999998E-12</v>
      </c>
      <c r="E421" s="20">
        <f t="shared" si="24"/>
        <v>2000.0000000000002</v>
      </c>
      <c r="F421" s="20">
        <f t="shared" si="25"/>
        <v>3.9999999999999996E-4</v>
      </c>
      <c r="G421" s="20">
        <f t="shared" si="26"/>
        <v>100</v>
      </c>
      <c r="H421" s="23" t="s">
        <v>107</v>
      </c>
      <c r="I421" s="20">
        <v>1.96606913970797E-10</v>
      </c>
      <c r="J421" s="20">
        <v>2.0026446281273201E-10</v>
      </c>
      <c r="K421" s="20">
        <f t="shared" si="27"/>
        <v>0.98173640599752743</v>
      </c>
    </row>
    <row r="422" spans="1:11">
      <c r="A422" s="20">
        <v>1.0000000000000001E-5</v>
      </c>
      <c r="B422" s="20">
        <v>1E-3</v>
      </c>
      <c r="C422" s="20">
        <v>9.9999999999999995E-8</v>
      </c>
      <c r="D422" s="20">
        <v>2.5000000000000001E-11</v>
      </c>
      <c r="E422" s="20">
        <f t="shared" si="24"/>
        <v>200</v>
      </c>
      <c r="F422" s="20">
        <f t="shared" si="25"/>
        <v>3.9999999999999996E-4</v>
      </c>
      <c r="G422" s="20">
        <f t="shared" si="26"/>
        <v>100</v>
      </c>
      <c r="H422" s="23" t="s">
        <v>107</v>
      </c>
      <c r="I422" s="20">
        <v>1.97672911405466E-10</v>
      </c>
      <c r="J422" s="20">
        <v>2.07383440505696E-10</v>
      </c>
      <c r="K422" s="20">
        <f t="shared" si="27"/>
        <v>0.95317596681513594</v>
      </c>
    </row>
    <row r="423" spans="1:11">
      <c r="A423" s="20">
        <v>1.0000000000000001E-5</v>
      </c>
      <c r="B423" s="20">
        <v>1E-3</v>
      </c>
      <c r="C423" s="20">
        <v>9.9999999999999995E-8</v>
      </c>
      <c r="D423" s="20">
        <v>2.5000000000000002E-10</v>
      </c>
      <c r="E423" s="20">
        <f t="shared" si="24"/>
        <v>20</v>
      </c>
      <c r="F423" s="20">
        <f t="shared" si="25"/>
        <v>3.9999999999999996E-4</v>
      </c>
      <c r="G423" s="20">
        <f t="shared" si="26"/>
        <v>100</v>
      </c>
      <c r="H423" s="23" t="s">
        <v>107</v>
      </c>
      <c r="I423" s="20">
        <v>2.0256967520588099E-10</v>
      </c>
      <c r="J423" s="20">
        <v>2.2820833317685201E-10</v>
      </c>
      <c r="K423" s="20">
        <f t="shared" si="27"/>
        <v>0.88765240246024624</v>
      </c>
    </row>
    <row r="424" spans="1:11">
      <c r="A424" s="20">
        <v>1.0000000000000001E-5</v>
      </c>
      <c r="B424" s="20">
        <v>1E-3</v>
      </c>
      <c r="C424" s="20">
        <v>9.9999999999999995E-8</v>
      </c>
      <c r="D424" s="20">
        <v>2.5000000000000001E-9</v>
      </c>
      <c r="E424" s="20">
        <f t="shared" si="24"/>
        <v>2</v>
      </c>
      <c r="F424" s="20">
        <f t="shared" si="25"/>
        <v>3.9999999999999996E-4</v>
      </c>
      <c r="G424" s="20">
        <f t="shared" si="26"/>
        <v>100</v>
      </c>
      <c r="H424" s="23" t="s">
        <v>107</v>
      </c>
      <c r="I424" s="20">
        <v>2.25962480500878E-10</v>
      </c>
      <c r="J424" s="20">
        <v>2.9849846072583601E-10</v>
      </c>
      <c r="K424" s="20">
        <f t="shared" si="27"/>
        <v>0.75699713811395275</v>
      </c>
    </row>
    <row r="425" spans="1:11">
      <c r="A425" s="20">
        <v>1.0000000000000001E-5</v>
      </c>
      <c r="B425" s="20">
        <v>1E-3</v>
      </c>
      <c r="C425" s="20">
        <v>9.9999999999999995E-8</v>
      </c>
      <c r="D425" s="20">
        <v>2.4999999999999999E-8</v>
      </c>
      <c r="E425" s="20">
        <f t="shared" si="24"/>
        <v>0.2</v>
      </c>
      <c r="F425" s="20">
        <f t="shared" si="25"/>
        <v>3.9999999999999996E-4</v>
      </c>
      <c r="G425" s="20">
        <f t="shared" si="26"/>
        <v>100</v>
      </c>
      <c r="H425" s="23" t="s">
        <v>107</v>
      </c>
      <c r="I425" s="20">
        <v>3.46499885067398E-10</v>
      </c>
      <c r="J425" s="20">
        <v>4.9708658320877603E-10</v>
      </c>
      <c r="K425" s="20">
        <f t="shared" si="27"/>
        <v>0.69706143109050334</v>
      </c>
    </row>
    <row r="426" spans="1:11">
      <c r="A426" s="20">
        <v>1.0000000000000001E-5</v>
      </c>
      <c r="B426" s="20">
        <v>1E-3</v>
      </c>
      <c r="C426" s="20">
        <v>9.9999999999999995E-7</v>
      </c>
      <c r="D426" s="20">
        <v>2.4999999999999999E-17</v>
      </c>
      <c r="E426" s="20">
        <f t="shared" si="24"/>
        <v>200000000</v>
      </c>
      <c r="F426" s="20">
        <f t="shared" si="25"/>
        <v>4.0000000000000001E-3</v>
      </c>
      <c r="G426" s="20">
        <f t="shared" si="26"/>
        <v>100</v>
      </c>
      <c r="H426" s="23" t="s">
        <v>107</v>
      </c>
      <c r="I426" s="20">
        <v>1.9793056949194E-10</v>
      </c>
      <c r="J426" s="20">
        <v>1.9982403565585101E-10</v>
      </c>
      <c r="K426" s="20">
        <f t="shared" si="27"/>
        <v>0.99052433228216819</v>
      </c>
    </row>
    <row r="427" spans="1:11">
      <c r="A427" s="20">
        <v>1.0000000000000001E-5</v>
      </c>
      <c r="B427" s="20">
        <v>1E-3</v>
      </c>
      <c r="C427" s="20">
        <v>9.9999999999999995E-7</v>
      </c>
      <c r="D427" s="20">
        <v>2.5000000000000002E-16</v>
      </c>
      <c r="E427" s="20">
        <f t="shared" si="24"/>
        <v>20000000</v>
      </c>
      <c r="F427" s="20">
        <f t="shared" si="25"/>
        <v>4.0000000000000001E-3</v>
      </c>
      <c r="G427" s="20">
        <f t="shared" si="26"/>
        <v>100</v>
      </c>
      <c r="H427" s="23" t="s">
        <v>107</v>
      </c>
      <c r="I427" s="20">
        <v>1.9793036077562101E-10</v>
      </c>
      <c r="J427" s="20">
        <v>1.9982394964830101E-10</v>
      </c>
      <c r="K427" s="20">
        <f t="shared" si="27"/>
        <v>0.99052371411928952</v>
      </c>
    </row>
    <row r="428" spans="1:11">
      <c r="A428" s="20">
        <v>1.0000000000000001E-5</v>
      </c>
      <c r="B428" s="20">
        <v>1E-3</v>
      </c>
      <c r="C428" s="20">
        <v>9.9999999999999995E-7</v>
      </c>
      <c r="D428" s="20">
        <v>2.5E-15</v>
      </c>
      <c r="E428" s="20">
        <f t="shared" si="24"/>
        <v>2000000</v>
      </c>
      <c r="F428" s="20">
        <f t="shared" si="25"/>
        <v>4.0000000000000001E-3</v>
      </c>
      <c r="G428" s="20">
        <f t="shared" si="26"/>
        <v>100</v>
      </c>
      <c r="H428" s="23" t="s">
        <v>107</v>
      </c>
      <c r="I428" s="20">
        <v>1.9793011599019101E-10</v>
      </c>
      <c r="J428" s="20">
        <v>1.9982368411595301E-10</v>
      </c>
      <c r="K428" s="20">
        <f t="shared" si="27"/>
        <v>0.99052380535300699</v>
      </c>
    </row>
    <row r="429" spans="1:11">
      <c r="A429" s="20">
        <v>1.0000000000000001E-5</v>
      </c>
      <c r="B429" s="20">
        <v>1E-3</v>
      </c>
      <c r="C429" s="20">
        <v>9.9999999999999995E-7</v>
      </c>
      <c r="D429" s="20">
        <v>2.5000000000000001E-14</v>
      </c>
      <c r="E429" s="20">
        <f t="shared" si="24"/>
        <v>200000</v>
      </c>
      <c r="F429" s="20">
        <f t="shared" si="25"/>
        <v>4.0000000000000001E-3</v>
      </c>
      <c r="G429" s="20">
        <f t="shared" si="26"/>
        <v>100</v>
      </c>
      <c r="H429" s="23" t="s">
        <v>107</v>
      </c>
      <c r="I429" s="20">
        <v>1.9793754674057199E-10</v>
      </c>
      <c r="J429" s="20">
        <v>1.99825463194746E-10</v>
      </c>
      <c r="K429" s="20">
        <f t="shared" si="27"/>
        <v>0.99055217276121577</v>
      </c>
    </row>
    <row r="430" spans="1:11">
      <c r="A430" s="20">
        <v>1.0000000000000001E-5</v>
      </c>
      <c r="B430" s="20">
        <v>1E-3</v>
      </c>
      <c r="C430" s="20">
        <v>9.9999999999999995E-7</v>
      </c>
      <c r="D430" s="20">
        <v>2.4999999999999999E-13</v>
      </c>
      <c r="E430" s="20">
        <f t="shared" si="24"/>
        <v>20000</v>
      </c>
      <c r="F430" s="20">
        <f t="shared" si="25"/>
        <v>4.0000000000000001E-3</v>
      </c>
      <c r="G430" s="20">
        <f t="shared" si="26"/>
        <v>100</v>
      </c>
      <c r="H430" s="23" t="s">
        <v>107</v>
      </c>
      <c r="I430" s="20">
        <v>1.97977047155101E-10</v>
      </c>
      <c r="J430" s="20">
        <v>2.0006087363799899E-10</v>
      </c>
      <c r="K430" s="20">
        <f t="shared" si="27"/>
        <v>0.98958403787304972</v>
      </c>
    </row>
    <row r="431" spans="1:11">
      <c r="A431" s="20">
        <v>1.0000000000000001E-5</v>
      </c>
      <c r="B431" s="20">
        <v>1E-3</v>
      </c>
      <c r="C431" s="20">
        <v>9.9999999999999995E-7</v>
      </c>
      <c r="D431" s="20">
        <v>2.4999999999999998E-12</v>
      </c>
      <c r="E431" s="20">
        <f t="shared" si="24"/>
        <v>2000.0000000000002</v>
      </c>
      <c r="F431" s="20">
        <f t="shared" si="25"/>
        <v>4.0000000000000001E-3</v>
      </c>
      <c r="G431" s="20">
        <f t="shared" si="26"/>
        <v>100</v>
      </c>
      <c r="H431" s="23" t="s">
        <v>107</v>
      </c>
      <c r="I431" s="20">
        <v>1.9816600346127199E-10</v>
      </c>
      <c r="J431" s="20">
        <v>2.0184393268741999E-10</v>
      </c>
      <c r="K431" s="20">
        <f t="shared" si="27"/>
        <v>0.98177835133720015</v>
      </c>
    </row>
    <row r="432" spans="1:11">
      <c r="A432" s="20">
        <v>1.0000000000000001E-5</v>
      </c>
      <c r="B432" s="20">
        <v>1E-3</v>
      </c>
      <c r="C432" s="20">
        <v>9.9999999999999995E-7</v>
      </c>
      <c r="D432" s="20">
        <v>2.5000000000000001E-11</v>
      </c>
      <c r="E432" s="20">
        <f t="shared" si="24"/>
        <v>200</v>
      </c>
      <c r="F432" s="20">
        <f t="shared" si="25"/>
        <v>4.0000000000000001E-3</v>
      </c>
      <c r="G432" s="20">
        <f t="shared" si="26"/>
        <v>100</v>
      </c>
      <c r="H432" s="23" t="s">
        <v>107</v>
      </c>
      <c r="I432" s="20">
        <v>1.9922521384252899E-10</v>
      </c>
      <c r="J432" s="20">
        <v>2.08990049698135E-10</v>
      </c>
      <c r="K432" s="20">
        <f t="shared" si="27"/>
        <v>0.95327607285748617</v>
      </c>
    </row>
    <row r="433" spans="1:13">
      <c r="A433" s="20">
        <v>1.0000000000000001E-5</v>
      </c>
      <c r="B433" s="20">
        <v>1E-3</v>
      </c>
      <c r="C433" s="20">
        <v>9.9999999999999995E-7</v>
      </c>
      <c r="D433" s="20">
        <v>2.5000000000000002E-10</v>
      </c>
      <c r="E433" s="20">
        <f t="shared" si="24"/>
        <v>20</v>
      </c>
      <c r="F433" s="20">
        <f t="shared" si="25"/>
        <v>4.0000000000000001E-3</v>
      </c>
      <c r="G433" s="20">
        <f t="shared" si="26"/>
        <v>100</v>
      </c>
      <c r="H433" s="23" t="s">
        <v>107</v>
      </c>
      <c r="I433" s="20">
        <v>2.0416332426204699E-10</v>
      </c>
      <c r="J433" s="20">
        <v>2.29853010784721E-10</v>
      </c>
      <c r="K433" s="20">
        <f t="shared" si="27"/>
        <v>0.88823428314047703</v>
      </c>
    </row>
    <row r="434" spans="1:13">
      <c r="A434" s="20">
        <v>1.0000000000000001E-5</v>
      </c>
      <c r="B434" s="20">
        <v>1E-3</v>
      </c>
      <c r="C434" s="20">
        <v>9.9999999999999995E-7</v>
      </c>
      <c r="D434" s="20">
        <v>2.5000000000000001E-9</v>
      </c>
      <c r="E434" s="20">
        <f t="shared" si="24"/>
        <v>2</v>
      </c>
      <c r="F434" s="20">
        <f t="shared" si="25"/>
        <v>4.0000000000000001E-3</v>
      </c>
      <c r="G434" s="20">
        <f t="shared" si="26"/>
        <v>100</v>
      </c>
      <c r="H434" s="23" t="s">
        <v>107</v>
      </c>
      <c r="I434" s="20">
        <v>2.2769191925575599E-10</v>
      </c>
      <c r="J434" s="20">
        <v>3.00512263238299E-10</v>
      </c>
      <c r="K434" s="20">
        <f t="shared" si="27"/>
        <v>0.75767929335782802</v>
      </c>
    </row>
    <row r="435" spans="1:13">
      <c r="A435" s="20">
        <v>1.0000000000000001E-5</v>
      </c>
      <c r="B435" s="20">
        <v>1E-3</v>
      </c>
      <c r="C435" s="20">
        <v>9.9999999999999995E-7</v>
      </c>
      <c r="D435" s="20">
        <v>2.4999999999999999E-8</v>
      </c>
      <c r="E435" s="20">
        <f t="shared" si="24"/>
        <v>0.2</v>
      </c>
      <c r="F435" s="20">
        <f t="shared" si="25"/>
        <v>4.0000000000000001E-3</v>
      </c>
      <c r="G435" s="20">
        <f t="shared" si="26"/>
        <v>100</v>
      </c>
      <c r="H435" s="23" t="s">
        <v>107</v>
      </c>
      <c r="I435" s="20">
        <v>3.4880947067238501E-10</v>
      </c>
      <c r="J435" s="20">
        <v>5.0033942268735601E-10</v>
      </c>
      <c r="K435" s="20">
        <f t="shared" si="27"/>
        <v>0.69714568721950065</v>
      </c>
    </row>
    <row r="436" spans="1:13">
      <c r="A436" s="20">
        <v>1.0000000000000001E-5</v>
      </c>
      <c r="B436" s="20">
        <v>1E-3</v>
      </c>
      <c r="C436" s="20">
        <v>1.0000000000000001E-5</v>
      </c>
      <c r="D436" s="20">
        <v>2.4999999999999999E-13</v>
      </c>
      <c r="E436" s="20">
        <f t="shared" si="24"/>
        <v>20000</v>
      </c>
      <c r="F436" s="20">
        <f t="shared" si="25"/>
        <v>0.04</v>
      </c>
      <c r="G436" s="20">
        <f t="shared" si="26"/>
        <v>100</v>
      </c>
      <c r="H436" s="23" t="s">
        <v>107</v>
      </c>
      <c r="I436" s="20">
        <v>2.1243300000000001E-10</v>
      </c>
      <c r="J436" s="20">
        <v>2.1464599999999999E-10</v>
      </c>
      <c r="K436" s="20">
        <f t="shared" si="27"/>
        <v>0.9896900012112968</v>
      </c>
    </row>
    <row r="437" spans="1:13">
      <c r="A437" s="20">
        <v>1.0000000000000001E-5</v>
      </c>
      <c r="B437" s="20">
        <v>1E-3</v>
      </c>
      <c r="C437" s="20">
        <v>1.0000000000000001E-5</v>
      </c>
      <c r="D437" s="20">
        <v>2.4999999999999998E-12</v>
      </c>
      <c r="E437" s="20">
        <f t="shared" si="24"/>
        <v>2000.0000000000002</v>
      </c>
      <c r="F437" s="20">
        <f t="shared" si="25"/>
        <v>0.04</v>
      </c>
      <c r="G437" s="20">
        <f t="shared" si="26"/>
        <v>100</v>
      </c>
      <c r="H437" s="23" t="s">
        <v>107</v>
      </c>
      <c r="I437" s="20">
        <v>2.1263200000000001E-10</v>
      </c>
      <c r="J437" s="20">
        <v>2.16473E-10</v>
      </c>
      <c r="K437" s="20">
        <f t="shared" si="27"/>
        <v>0.98225644768631659</v>
      </c>
    </row>
    <row r="438" spans="1:13">
      <c r="A438" s="20">
        <v>1.0000000000000001E-5</v>
      </c>
      <c r="B438" s="20">
        <v>1E-3</v>
      </c>
      <c r="C438" s="20">
        <v>1.0000000000000001E-5</v>
      </c>
      <c r="D438" s="20">
        <v>2.5000000000000001E-11</v>
      </c>
      <c r="E438" s="20">
        <f t="shared" si="24"/>
        <v>200</v>
      </c>
      <c r="F438" s="20">
        <f t="shared" si="25"/>
        <v>0.04</v>
      </c>
      <c r="G438" s="20">
        <f t="shared" si="26"/>
        <v>100</v>
      </c>
      <c r="H438" s="23" t="s">
        <v>107</v>
      </c>
      <c r="I438" s="20">
        <v>2.1375300000000001E-10</v>
      </c>
      <c r="J438" s="20">
        <v>2.2382399999999999E-10</v>
      </c>
      <c r="K438" s="20">
        <f t="shared" si="27"/>
        <v>0.95500482521981567</v>
      </c>
    </row>
    <row r="439" spans="1:13">
      <c r="A439" s="20">
        <v>1.0000000000000001E-5</v>
      </c>
      <c r="B439" s="20">
        <v>1E-3</v>
      </c>
      <c r="C439" s="20">
        <v>1.0000000000000001E-5</v>
      </c>
      <c r="D439" s="20">
        <v>2.5000000000000002E-10</v>
      </c>
      <c r="E439" s="20">
        <f t="shared" si="24"/>
        <v>20</v>
      </c>
      <c r="F439" s="20">
        <f t="shared" si="25"/>
        <v>0.04</v>
      </c>
      <c r="G439" s="20">
        <f t="shared" si="26"/>
        <v>100</v>
      </c>
      <c r="H439" s="23" t="s">
        <v>107</v>
      </c>
      <c r="I439" s="20">
        <v>2.18916E-10</v>
      </c>
      <c r="J439" s="20">
        <v>2.4558399999999998E-10</v>
      </c>
      <c r="K439" s="20">
        <f t="shared" si="27"/>
        <v>0.8914098638347776</v>
      </c>
    </row>
    <row r="440" spans="1:13">
      <c r="A440" s="20">
        <v>1.0000000000000001E-5</v>
      </c>
      <c r="B440" s="20">
        <v>1E-3</v>
      </c>
      <c r="C440" s="20">
        <v>1.0000000000000001E-5</v>
      </c>
      <c r="D440" s="20">
        <v>2.5000000000000001E-9</v>
      </c>
      <c r="E440" s="20">
        <f t="shared" ref="E440:E503" si="28">A440*2*0.00025/D440</f>
        <v>2</v>
      </c>
      <c r="F440" s="20">
        <f t="shared" si="25"/>
        <v>0.04</v>
      </c>
      <c r="G440" s="20">
        <f t="shared" si="26"/>
        <v>100</v>
      </c>
      <c r="H440" s="23" t="s">
        <v>107</v>
      </c>
      <c r="I440" s="20">
        <v>2.4358899999999997E-10</v>
      </c>
      <c r="J440" s="20">
        <v>3.1905200000000002E-10</v>
      </c>
      <c r="K440" s="20">
        <f t="shared" si="27"/>
        <v>0.76347742687712339</v>
      </c>
    </row>
    <row r="441" spans="1:13">
      <c r="A441" s="20">
        <v>1.0000000000000001E-5</v>
      </c>
      <c r="B441" s="20">
        <v>1E-3</v>
      </c>
      <c r="C441" s="20">
        <v>1.0000000000000001E-5</v>
      </c>
      <c r="D441" s="20">
        <v>2.4999999999999999E-8</v>
      </c>
      <c r="E441" s="20">
        <f t="shared" si="28"/>
        <v>0.2</v>
      </c>
      <c r="F441" s="20">
        <f t="shared" si="25"/>
        <v>0.04</v>
      </c>
      <c r="G441" s="20">
        <f t="shared" si="26"/>
        <v>100</v>
      </c>
      <c r="H441" s="23" t="s">
        <v>107</v>
      </c>
      <c r="I441" s="20">
        <v>3.7016800000000001E-10</v>
      </c>
      <c r="J441" s="20">
        <v>5.3030100000000003E-10</v>
      </c>
      <c r="K441" s="20">
        <f t="shared" si="27"/>
        <v>0.69803375818638846</v>
      </c>
    </row>
    <row r="442" spans="1:13">
      <c r="A442" s="20">
        <v>1.0000000000000001E-5</v>
      </c>
      <c r="B442" s="20">
        <v>1E-3</v>
      </c>
      <c r="C442" s="20">
        <v>1E-4</v>
      </c>
      <c r="D442" s="20">
        <v>2.4999999999999999E-17</v>
      </c>
      <c r="E442" s="20">
        <f t="shared" si="28"/>
        <v>200000000</v>
      </c>
      <c r="F442" s="20">
        <f t="shared" si="25"/>
        <v>0.4</v>
      </c>
      <c r="G442" s="20">
        <f t="shared" si="26"/>
        <v>100</v>
      </c>
      <c r="H442" s="23" t="s">
        <v>107</v>
      </c>
      <c r="I442" s="20">
        <v>3.8533429292871199E-10</v>
      </c>
      <c r="J442" s="20">
        <v>3.8854225247629299E-10</v>
      </c>
      <c r="K442" s="20">
        <f t="shared" si="27"/>
        <v>0.9917436018164415</v>
      </c>
      <c r="M442" s="1"/>
    </row>
    <row r="443" spans="1:13">
      <c r="A443" s="20">
        <v>1.0000000000000001E-5</v>
      </c>
      <c r="B443" s="20">
        <v>1E-3</v>
      </c>
      <c r="C443" s="20">
        <v>1E-4</v>
      </c>
      <c r="D443" s="20">
        <v>2.5000000000000002E-16</v>
      </c>
      <c r="E443" s="20">
        <f t="shared" si="28"/>
        <v>20000000</v>
      </c>
      <c r="F443" s="20">
        <f t="shared" si="25"/>
        <v>0.4</v>
      </c>
      <c r="G443" s="20">
        <f t="shared" si="26"/>
        <v>100</v>
      </c>
      <c r="H443" s="23" t="s">
        <v>107</v>
      </c>
      <c r="I443" s="20">
        <v>3.8533367905911199E-10</v>
      </c>
      <c r="J443" s="20">
        <v>3.8854269260132201E-10</v>
      </c>
      <c r="K443" s="20">
        <f t="shared" si="27"/>
        <v>0.99174089848215796</v>
      </c>
    </row>
    <row r="444" spans="1:13">
      <c r="A444" s="20">
        <v>1.0000000000000001E-5</v>
      </c>
      <c r="B444" s="20">
        <v>1E-3</v>
      </c>
      <c r="C444" s="20">
        <v>1E-4</v>
      </c>
      <c r="D444" s="20">
        <v>2.5E-15</v>
      </c>
      <c r="E444" s="20">
        <f t="shared" si="28"/>
        <v>2000000</v>
      </c>
      <c r="F444" s="20">
        <f t="shared" si="25"/>
        <v>0.4</v>
      </c>
      <c r="G444" s="20">
        <f t="shared" si="26"/>
        <v>100</v>
      </c>
      <c r="H444" s="23" t="s">
        <v>107</v>
      </c>
      <c r="I444" s="20">
        <v>3.85333255254569E-10</v>
      </c>
      <c r="J444" s="20">
        <v>3.88541298422574E-10</v>
      </c>
      <c r="K444" s="20">
        <f t="shared" si="27"/>
        <v>0.99174336632674764</v>
      </c>
    </row>
    <row r="445" spans="1:13">
      <c r="A445" s="20">
        <v>1.0000000000000001E-5</v>
      </c>
      <c r="B445" s="20">
        <v>1E-3</v>
      </c>
      <c r="C445" s="20">
        <v>1E-4</v>
      </c>
      <c r="D445" s="20">
        <v>2.5000000000000001E-14</v>
      </c>
      <c r="E445" s="20">
        <f t="shared" si="28"/>
        <v>200000</v>
      </c>
      <c r="F445" s="20">
        <f t="shared" si="25"/>
        <v>0.4</v>
      </c>
      <c r="G445" s="20">
        <f t="shared" si="26"/>
        <v>100</v>
      </c>
      <c r="H445" s="23" t="s">
        <v>107</v>
      </c>
      <c r="I445" s="20">
        <v>3.8534564534725198E-10</v>
      </c>
      <c r="J445" s="20">
        <v>3.8854116110472699E-10</v>
      </c>
      <c r="K445" s="20">
        <f t="shared" si="27"/>
        <v>0.99177560557962685</v>
      </c>
    </row>
    <row r="446" spans="1:13">
      <c r="A446" s="20">
        <v>1.0000000000000001E-5</v>
      </c>
      <c r="B446" s="20">
        <v>1E-3</v>
      </c>
      <c r="C446" s="20">
        <v>1E-4</v>
      </c>
      <c r="D446" s="20">
        <v>2.4999999999999999E-13</v>
      </c>
      <c r="E446" s="20">
        <f t="shared" si="28"/>
        <v>20000</v>
      </c>
      <c r="F446" s="20">
        <f t="shared" si="25"/>
        <v>0.4</v>
      </c>
      <c r="G446" s="20">
        <f t="shared" si="26"/>
        <v>100</v>
      </c>
      <c r="H446" s="23" t="s">
        <v>107</v>
      </c>
      <c r="I446" s="20">
        <v>3.8540690953845199E-10</v>
      </c>
      <c r="J446" s="20">
        <v>3.8877663072136499E-10</v>
      </c>
      <c r="K446" s="20">
        <f t="shared" si="27"/>
        <v>0.99133250067870449</v>
      </c>
    </row>
    <row r="447" spans="1:13">
      <c r="A447" s="20">
        <v>1.0000000000000001E-5</v>
      </c>
      <c r="B447" s="20">
        <v>1E-3</v>
      </c>
      <c r="C447" s="20">
        <v>1E-4</v>
      </c>
      <c r="D447" s="20">
        <v>2.4999999999999998E-12</v>
      </c>
      <c r="E447" s="20">
        <f t="shared" si="28"/>
        <v>2000.0000000000002</v>
      </c>
      <c r="F447" s="20">
        <f t="shared" si="25"/>
        <v>0.4</v>
      </c>
      <c r="G447" s="20">
        <f t="shared" si="26"/>
        <v>100</v>
      </c>
      <c r="H447" s="23" t="s">
        <v>107</v>
      </c>
      <c r="I447" s="20">
        <v>3.8572883553688602E-10</v>
      </c>
      <c r="J447" s="20">
        <v>3.91172247852016E-10</v>
      </c>
      <c r="K447" s="20">
        <f t="shared" si="27"/>
        <v>0.98608435965224894</v>
      </c>
    </row>
    <row r="448" spans="1:13">
      <c r="A448" s="20">
        <v>1.0000000000000001E-5</v>
      </c>
      <c r="B448" s="20">
        <v>1E-3</v>
      </c>
      <c r="C448" s="20">
        <v>1E-4</v>
      </c>
      <c r="D448" s="20">
        <v>2.5000000000000001E-11</v>
      </c>
      <c r="E448" s="20">
        <f t="shared" si="28"/>
        <v>200</v>
      </c>
      <c r="F448" s="20">
        <f t="shared" si="25"/>
        <v>0.4</v>
      </c>
      <c r="G448" s="20">
        <f t="shared" si="26"/>
        <v>100</v>
      </c>
      <c r="H448" s="23" t="s">
        <v>107</v>
      </c>
      <c r="I448" s="20">
        <v>3.87398315233119E-10</v>
      </c>
      <c r="J448" s="20">
        <v>4.01184940012216E-10</v>
      </c>
      <c r="K448" s="20">
        <f t="shared" si="27"/>
        <v>0.96563523850452315</v>
      </c>
    </row>
    <row r="449" spans="1:11">
      <c r="A449" s="20">
        <v>1.0000000000000001E-5</v>
      </c>
      <c r="B449" s="20">
        <v>1E-3</v>
      </c>
      <c r="C449" s="20">
        <v>1E-4</v>
      </c>
      <c r="D449" s="20">
        <v>2.5000000000000002E-10</v>
      </c>
      <c r="E449" s="20">
        <f t="shared" si="28"/>
        <v>20</v>
      </c>
      <c r="F449" s="20">
        <f t="shared" si="25"/>
        <v>0.4</v>
      </c>
      <c r="G449" s="20">
        <f t="shared" si="26"/>
        <v>100</v>
      </c>
      <c r="H449" s="23" t="s">
        <v>107</v>
      </c>
      <c r="I449" s="20">
        <v>3.9507522751169699E-10</v>
      </c>
      <c r="J449" s="20">
        <v>4.3062052049429899E-10</v>
      </c>
      <c r="K449" s="20">
        <f t="shared" si="27"/>
        <v>0.91745564530505785</v>
      </c>
    </row>
    <row r="450" spans="1:11">
      <c r="A450" s="20">
        <v>1.0000000000000001E-5</v>
      </c>
      <c r="B450" s="20">
        <v>1E-3</v>
      </c>
      <c r="C450" s="20">
        <v>1E-4</v>
      </c>
      <c r="D450" s="20">
        <v>2.5000000000000001E-9</v>
      </c>
      <c r="E450" s="20">
        <f t="shared" si="28"/>
        <v>2</v>
      </c>
      <c r="F450" s="20">
        <f t="shared" si="25"/>
        <v>0.4</v>
      </c>
      <c r="G450" s="20">
        <f t="shared" si="26"/>
        <v>100</v>
      </c>
      <c r="H450" s="23" t="s">
        <v>107</v>
      </c>
      <c r="I450" s="20">
        <v>4.3160486077957598E-10</v>
      </c>
      <c r="J450" s="20">
        <v>5.3264990990221198E-10</v>
      </c>
      <c r="K450" s="20">
        <f t="shared" si="27"/>
        <v>0.81029744444866869</v>
      </c>
    </row>
    <row r="451" spans="1:11">
      <c r="A451" s="20">
        <v>1.0000000000000001E-5</v>
      </c>
      <c r="B451" s="20">
        <v>1E-3</v>
      </c>
      <c r="C451" s="20">
        <v>1E-4</v>
      </c>
      <c r="D451" s="20">
        <v>2.4999999999999999E-8</v>
      </c>
      <c r="E451" s="20">
        <f t="shared" si="28"/>
        <v>0.2</v>
      </c>
      <c r="F451" s="20">
        <f t="shared" si="25"/>
        <v>0.4</v>
      </c>
      <c r="G451" s="20">
        <f t="shared" si="26"/>
        <v>100</v>
      </c>
      <c r="H451" s="23" t="s">
        <v>107</v>
      </c>
      <c r="I451" s="20">
        <v>6.1579303919689499E-10</v>
      </c>
      <c r="J451" s="20">
        <v>8.6264902133720197E-10</v>
      </c>
      <c r="K451" s="20">
        <f t="shared" si="27"/>
        <v>0.71383960795822532</v>
      </c>
    </row>
    <row r="452" spans="1:11">
      <c r="A452" s="20">
        <v>1.0000000000000001E-5</v>
      </c>
      <c r="B452" s="20">
        <v>0.01</v>
      </c>
      <c r="C452" s="20">
        <v>0</v>
      </c>
      <c r="D452" s="20">
        <v>2.4999999999999999E-17</v>
      </c>
      <c r="E452" s="20">
        <f t="shared" si="28"/>
        <v>200000000</v>
      </c>
      <c r="F452" s="20">
        <f t="shared" ref="F452:F515" si="29">C452/(0.00025)</f>
        <v>0</v>
      </c>
      <c r="G452" s="20">
        <f t="shared" ref="G452:G515" si="30">B452/A452</f>
        <v>999.99999999999989</v>
      </c>
      <c r="H452" s="23" t="s">
        <v>107</v>
      </c>
      <c r="I452" s="20">
        <v>1.96356672995729E-9</v>
      </c>
      <c r="J452" s="20">
        <v>1.9871631747369299E-9</v>
      </c>
      <c r="K452" s="20">
        <f t="shared" ref="K452:K515" si="31">I452/J452</f>
        <v>0.98812556257099338</v>
      </c>
    </row>
    <row r="453" spans="1:11">
      <c r="A453" s="20">
        <v>1.0000000000000001E-5</v>
      </c>
      <c r="B453" s="20">
        <v>0.01</v>
      </c>
      <c r="C453" s="20">
        <v>0</v>
      </c>
      <c r="D453" s="20">
        <v>2.5000000000000002E-16</v>
      </c>
      <c r="E453" s="20">
        <f t="shared" si="28"/>
        <v>20000000</v>
      </c>
      <c r="F453" s="20">
        <f t="shared" si="29"/>
        <v>0</v>
      </c>
      <c r="G453" s="20">
        <f t="shared" si="30"/>
        <v>999.99999999999989</v>
      </c>
      <c r="H453" s="23" t="s">
        <v>107</v>
      </c>
      <c r="I453" s="20">
        <v>1.96356546050288E-9</v>
      </c>
      <c r="J453" s="20">
        <v>1.9871627974910802E-9</v>
      </c>
      <c r="K453" s="20">
        <f t="shared" si="31"/>
        <v>0.98812511133058989</v>
      </c>
    </row>
    <row r="454" spans="1:11">
      <c r="A454" s="20">
        <v>1.0000000000000001E-5</v>
      </c>
      <c r="B454" s="20">
        <v>0.01</v>
      </c>
      <c r="C454" s="20">
        <v>0</v>
      </c>
      <c r="D454" s="20">
        <v>2.5E-15</v>
      </c>
      <c r="E454" s="20">
        <f t="shared" si="28"/>
        <v>2000000</v>
      </c>
      <c r="F454" s="20">
        <f t="shared" si="29"/>
        <v>0</v>
      </c>
      <c r="G454" s="20">
        <f t="shared" si="30"/>
        <v>999.99999999999989</v>
      </c>
      <c r="H454" s="23" t="s">
        <v>107</v>
      </c>
      <c r="I454" s="20">
        <v>1.96356445510468E-9</v>
      </c>
      <c r="J454" s="20">
        <v>1.9871634512658099E-9</v>
      </c>
      <c r="K454" s="20">
        <f t="shared" si="31"/>
        <v>0.98812428029204269</v>
      </c>
    </row>
    <row r="455" spans="1:11">
      <c r="A455" s="20">
        <v>1.0000000000000001E-5</v>
      </c>
      <c r="B455" s="20">
        <v>0.01</v>
      </c>
      <c r="C455" s="20">
        <v>0</v>
      </c>
      <c r="D455" s="20">
        <v>2.5000000000000001E-14</v>
      </c>
      <c r="E455" s="20">
        <f t="shared" si="28"/>
        <v>200000</v>
      </c>
      <c r="F455" s="20">
        <f t="shared" si="29"/>
        <v>0</v>
      </c>
      <c r="G455" s="20">
        <f t="shared" si="30"/>
        <v>999.99999999999989</v>
      </c>
      <c r="H455" s="23" t="s">
        <v>107</v>
      </c>
      <c r="I455" s="20">
        <v>1.9635635521053199E-9</v>
      </c>
      <c r="J455" s="20">
        <v>1.9871526206011198E-9</v>
      </c>
      <c r="K455" s="20">
        <f t="shared" si="31"/>
        <v>0.98812921149022559</v>
      </c>
    </row>
    <row r="456" spans="1:11">
      <c r="A456" s="20">
        <v>1.0000000000000001E-5</v>
      </c>
      <c r="B456" s="20">
        <v>0.01</v>
      </c>
      <c r="C456" s="20">
        <v>0</v>
      </c>
      <c r="D456" s="20">
        <v>2.4999999999999999E-13</v>
      </c>
      <c r="E456" s="20">
        <f t="shared" si="28"/>
        <v>20000</v>
      </c>
      <c r="F456" s="20">
        <f t="shared" si="29"/>
        <v>0</v>
      </c>
      <c r="G456" s="20">
        <f t="shared" si="30"/>
        <v>999.99999999999989</v>
      </c>
      <c r="H456" s="23" t="s">
        <v>107</v>
      </c>
      <c r="I456" s="20">
        <v>1.9636219002779199E-9</v>
      </c>
      <c r="J456" s="20">
        <v>1.9873284555584799E-9</v>
      </c>
      <c r="K456" s="20">
        <f t="shared" si="31"/>
        <v>0.98807114384426309</v>
      </c>
    </row>
    <row r="457" spans="1:11">
      <c r="A457" s="20">
        <v>1.0000000000000001E-5</v>
      </c>
      <c r="B457" s="20">
        <v>0.01</v>
      </c>
      <c r="C457" s="20">
        <v>0</v>
      </c>
      <c r="D457" s="20">
        <v>2.4999999999999998E-12</v>
      </c>
      <c r="E457" s="20">
        <f t="shared" si="28"/>
        <v>2000.0000000000002</v>
      </c>
      <c r="F457" s="20">
        <f t="shared" si="29"/>
        <v>0</v>
      </c>
      <c r="G457" s="20">
        <f t="shared" si="30"/>
        <v>999.99999999999989</v>
      </c>
      <c r="H457" s="23" t="s">
        <v>107</v>
      </c>
      <c r="I457" s="20">
        <v>1.9638959954392299E-9</v>
      </c>
      <c r="J457" s="20">
        <v>1.98858415321834E-9</v>
      </c>
      <c r="K457" s="20">
        <f t="shared" si="31"/>
        <v>0.9875850575701538</v>
      </c>
    </row>
    <row r="458" spans="1:11">
      <c r="A458" s="20">
        <v>1.0000000000000001E-5</v>
      </c>
      <c r="B458" s="20">
        <v>0.01</v>
      </c>
      <c r="C458" s="20">
        <v>0</v>
      </c>
      <c r="D458" s="20">
        <v>2.5000000000000001E-11</v>
      </c>
      <c r="E458" s="20">
        <f t="shared" si="28"/>
        <v>200</v>
      </c>
      <c r="F458" s="20">
        <f t="shared" si="29"/>
        <v>0</v>
      </c>
      <c r="G458" s="20">
        <f t="shared" si="30"/>
        <v>999.99999999999989</v>
      </c>
      <c r="H458" s="23" t="s">
        <v>107</v>
      </c>
      <c r="I458" s="20">
        <v>1.9658821439065799E-9</v>
      </c>
      <c r="J458" s="20">
        <v>2.0005680352811102E-9</v>
      </c>
      <c r="K458" s="20">
        <f t="shared" si="31"/>
        <v>0.98266197861666005</v>
      </c>
    </row>
    <row r="459" spans="1:11">
      <c r="A459" s="20">
        <v>1.0000000000000001E-5</v>
      </c>
      <c r="B459" s="20">
        <v>0.01</v>
      </c>
      <c r="C459" s="20">
        <v>0</v>
      </c>
      <c r="D459" s="20">
        <v>2.5000000000000002E-10</v>
      </c>
      <c r="E459" s="20">
        <f t="shared" si="28"/>
        <v>20</v>
      </c>
      <c r="F459" s="20">
        <f t="shared" si="29"/>
        <v>0</v>
      </c>
      <c r="G459" s="20">
        <f t="shared" si="30"/>
        <v>999.99999999999989</v>
      </c>
      <c r="H459" s="23" t="s">
        <v>107</v>
      </c>
      <c r="I459" s="20">
        <v>1.9764194520981899E-9</v>
      </c>
      <c r="J459" s="20">
        <v>2.0674095624063802E-9</v>
      </c>
      <c r="K459" s="20">
        <f t="shared" si="31"/>
        <v>0.95598834794868537</v>
      </c>
    </row>
    <row r="460" spans="1:11">
      <c r="A460" s="20">
        <v>1.0000000000000001E-5</v>
      </c>
      <c r="B460" s="20">
        <v>0.01</v>
      </c>
      <c r="C460" s="20">
        <v>0</v>
      </c>
      <c r="D460" s="20">
        <v>2.5000000000000001E-9</v>
      </c>
      <c r="E460" s="20">
        <f t="shared" si="28"/>
        <v>2</v>
      </c>
      <c r="F460" s="20">
        <f t="shared" si="29"/>
        <v>0</v>
      </c>
      <c r="G460" s="20">
        <f t="shared" si="30"/>
        <v>999.99999999999989</v>
      </c>
      <c r="H460" s="23" t="s">
        <v>107</v>
      </c>
      <c r="I460" s="20">
        <v>2.02551901673145E-9</v>
      </c>
      <c r="J460" s="20">
        <v>2.2726361343721798E-9</v>
      </c>
      <c r="K460" s="20">
        <f t="shared" si="31"/>
        <v>0.89126410783352417</v>
      </c>
    </row>
    <row r="461" spans="1:11">
      <c r="A461" s="20">
        <v>1.0000000000000001E-5</v>
      </c>
      <c r="B461" s="20">
        <v>0.01</v>
      </c>
      <c r="C461" s="20">
        <v>0</v>
      </c>
      <c r="D461" s="20">
        <v>2.4999999999999999E-8</v>
      </c>
      <c r="E461" s="20">
        <f t="shared" si="28"/>
        <v>0.2</v>
      </c>
      <c r="F461" s="20">
        <f t="shared" si="29"/>
        <v>0</v>
      </c>
      <c r="G461" s="20">
        <f t="shared" si="30"/>
        <v>999.99999999999989</v>
      </c>
      <c r="H461" s="23" t="s">
        <v>107</v>
      </c>
      <c r="I461" s="20">
        <v>2.25948117492663E-9</v>
      </c>
      <c r="J461" s="20">
        <v>2.9752162489247E-9</v>
      </c>
      <c r="K461" s="20">
        <f t="shared" si="31"/>
        <v>0.75943426826310512</v>
      </c>
    </row>
    <row r="462" spans="1:11">
      <c r="A462" s="20">
        <v>1.0000000000000001E-5</v>
      </c>
      <c r="B462" s="20">
        <v>0.01</v>
      </c>
      <c r="C462" s="20">
        <v>1E-8</v>
      </c>
      <c r="D462" s="20">
        <v>2.4999999999999999E-17</v>
      </c>
      <c r="E462" s="20">
        <f t="shared" si="28"/>
        <v>200000000</v>
      </c>
      <c r="F462" s="20">
        <f t="shared" si="29"/>
        <v>4.0000000000000003E-5</v>
      </c>
      <c r="G462" s="20">
        <f t="shared" si="30"/>
        <v>999.99999999999989</v>
      </c>
      <c r="H462" s="23" t="s">
        <v>107</v>
      </c>
      <c r="I462" s="20">
        <v>1.9637199999999999E-9</v>
      </c>
      <c r="J462" s="20">
        <v>1.9655399999999998E-9</v>
      </c>
      <c r="K462" s="20">
        <f t="shared" si="31"/>
        <v>0.99907404580929415</v>
      </c>
    </row>
    <row r="463" spans="1:11">
      <c r="A463" s="20">
        <v>1.0000000000000001E-5</v>
      </c>
      <c r="B463" s="20">
        <v>0.01</v>
      </c>
      <c r="C463" s="20">
        <v>1E-8</v>
      </c>
      <c r="D463" s="20">
        <v>2.5000000000000002E-16</v>
      </c>
      <c r="E463" s="20">
        <f t="shared" si="28"/>
        <v>20000000</v>
      </c>
      <c r="F463" s="20">
        <f t="shared" si="29"/>
        <v>4.0000000000000003E-5</v>
      </c>
      <c r="G463" s="20">
        <f t="shared" si="30"/>
        <v>999.99999999999989</v>
      </c>
      <c r="H463" s="23" t="s">
        <v>107</v>
      </c>
      <c r="I463" s="20">
        <v>1.9637199999999999E-9</v>
      </c>
      <c r="J463" s="20">
        <v>1.9655399999999998E-9</v>
      </c>
      <c r="K463" s="20">
        <f t="shared" si="31"/>
        <v>0.99907404580929415</v>
      </c>
    </row>
    <row r="464" spans="1:11">
      <c r="A464" s="20">
        <v>1.0000000000000001E-5</v>
      </c>
      <c r="B464" s="20">
        <v>0.01</v>
      </c>
      <c r="C464" s="20">
        <v>1E-8</v>
      </c>
      <c r="D464" s="20">
        <v>2.5E-15</v>
      </c>
      <c r="E464" s="20">
        <f t="shared" si="28"/>
        <v>2000000</v>
      </c>
      <c r="F464" s="20">
        <f t="shared" si="29"/>
        <v>4.0000000000000003E-5</v>
      </c>
      <c r="G464" s="20">
        <f t="shared" si="30"/>
        <v>999.99999999999989</v>
      </c>
      <c r="H464" s="23" t="s">
        <v>107</v>
      </c>
      <c r="I464" s="20">
        <v>1.9637199999999999E-9</v>
      </c>
      <c r="J464" s="20">
        <v>1.9655399999999998E-9</v>
      </c>
      <c r="K464" s="20">
        <f t="shared" si="31"/>
        <v>0.99907404580929415</v>
      </c>
    </row>
    <row r="465" spans="1:11">
      <c r="A465" s="20">
        <v>1.0000000000000001E-5</v>
      </c>
      <c r="B465" s="20">
        <v>0.01</v>
      </c>
      <c r="C465" s="20">
        <v>1E-8</v>
      </c>
      <c r="D465" s="20">
        <v>2.5000000000000001E-14</v>
      </c>
      <c r="E465" s="20">
        <f t="shared" si="28"/>
        <v>200000</v>
      </c>
      <c r="F465" s="20">
        <f t="shared" si="29"/>
        <v>4.0000000000000003E-5</v>
      </c>
      <c r="G465" s="20">
        <f t="shared" si="30"/>
        <v>999.99999999999989</v>
      </c>
      <c r="H465" s="23" t="s">
        <v>107</v>
      </c>
      <c r="I465" s="20">
        <v>1.9637199999999999E-9</v>
      </c>
      <c r="J465" s="20">
        <v>1.9657699999999999E-9</v>
      </c>
      <c r="K465" s="20">
        <f t="shared" si="31"/>
        <v>0.99895715165049825</v>
      </c>
    </row>
    <row r="466" spans="1:11">
      <c r="A466" s="20">
        <v>1.0000000000000001E-5</v>
      </c>
      <c r="B466" s="20">
        <v>0.01</v>
      </c>
      <c r="C466" s="20">
        <v>1E-8</v>
      </c>
      <c r="D466" s="20">
        <v>2.4999999999999999E-13</v>
      </c>
      <c r="E466" s="20">
        <f t="shared" si="28"/>
        <v>20000</v>
      </c>
      <c r="F466" s="20">
        <f t="shared" si="29"/>
        <v>4.0000000000000003E-5</v>
      </c>
      <c r="G466" s="20">
        <f t="shared" si="30"/>
        <v>999.99999999999989</v>
      </c>
      <c r="H466" s="23" t="s">
        <v>107</v>
      </c>
      <c r="I466" s="20">
        <v>1.9636700000000001E-9</v>
      </c>
      <c r="J466" s="20">
        <v>1.9674600000000002E-9</v>
      </c>
      <c r="K466" s="20">
        <f t="shared" si="31"/>
        <v>0.99807365842253459</v>
      </c>
    </row>
    <row r="467" spans="1:11">
      <c r="A467" s="20">
        <v>1.0000000000000001E-5</v>
      </c>
      <c r="B467" s="20">
        <v>0.01</v>
      </c>
      <c r="C467" s="20">
        <v>1E-8</v>
      </c>
      <c r="D467" s="20">
        <v>2.4999999999999998E-12</v>
      </c>
      <c r="E467" s="20">
        <f t="shared" si="28"/>
        <v>2000.0000000000002</v>
      </c>
      <c r="F467" s="20">
        <f t="shared" si="29"/>
        <v>4.0000000000000003E-5</v>
      </c>
      <c r="G467" s="20">
        <f t="shared" si="30"/>
        <v>999.99999999999989</v>
      </c>
      <c r="H467" s="23" t="s">
        <v>107</v>
      </c>
      <c r="I467" s="20">
        <v>1.9640400000000002E-9</v>
      </c>
      <c r="J467" s="20">
        <v>1.9734699999999998E-9</v>
      </c>
      <c r="K467" s="20">
        <f t="shared" si="31"/>
        <v>0.99522161471925108</v>
      </c>
    </row>
    <row r="468" spans="1:11">
      <c r="A468" s="20">
        <v>1.0000000000000001E-5</v>
      </c>
      <c r="B468" s="20">
        <v>0.01</v>
      </c>
      <c r="C468" s="20">
        <v>1E-8</v>
      </c>
      <c r="D468" s="20">
        <v>2.5000000000000001E-11</v>
      </c>
      <c r="E468" s="20">
        <f t="shared" si="28"/>
        <v>200</v>
      </c>
      <c r="F468" s="20">
        <f t="shared" si="29"/>
        <v>4.0000000000000003E-5</v>
      </c>
      <c r="G468" s="20">
        <f t="shared" si="30"/>
        <v>999.99999999999989</v>
      </c>
      <c r="H468" s="23" t="s">
        <v>107</v>
      </c>
      <c r="I468" s="20">
        <v>1.96607E-9</v>
      </c>
      <c r="J468" s="20">
        <v>1.9932700000000001E-9</v>
      </c>
      <c r="K468" s="20">
        <f t="shared" si="31"/>
        <v>0.98635408148419423</v>
      </c>
    </row>
    <row r="469" spans="1:11">
      <c r="A469" s="20">
        <v>1.0000000000000001E-5</v>
      </c>
      <c r="B469" s="20">
        <v>0.01</v>
      </c>
      <c r="C469" s="20">
        <v>1E-8</v>
      </c>
      <c r="D469" s="20">
        <v>2.5000000000000002E-10</v>
      </c>
      <c r="E469" s="20">
        <f t="shared" si="28"/>
        <v>20</v>
      </c>
      <c r="F469" s="20">
        <f t="shared" si="29"/>
        <v>4.0000000000000003E-5</v>
      </c>
      <c r="G469" s="20">
        <f t="shared" si="30"/>
        <v>999.99999999999989</v>
      </c>
      <c r="H469" s="23" t="s">
        <v>107</v>
      </c>
      <c r="I469" s="20">
        <v>1.9767200000000002E-9</v>
      </c>
      <c r="J469" s="20">
        <v>2.0646600000000002E-9</v>
      </c>
      <c r="K469" s="20">
        <f t="shared" si="31"/>
        <v>0.95740703069754829</v>
      </c>
    </row>
    <row r="470" spans="1:11">
      <c r="A470" s="20">
        <v>1.0000000000000001E-5</v>
      </c>
      <c r="B470" s="20">
        <v>0.01</v>
      </c>
      <c r="C470" s="20">
        <v>1E-8</v>
      </c>
      <c r="D470" s="20">
        <v>2.5000000000000001E-9</v>
      </c>
      <c r="E470" s="20">
        <f t="shared" si="28"/>
        <v>2</v>
      </c>
      <c r="F470" s="20">
        <f t="shared" si="29"/>
        <v>4.0000000000000003E-5</v>
      </c>
      <c r="G470" s="20">
        <f t="shared" si="30"/>
        <v>999.99999999999989</v>
      </c>
      <c r="H470" s="23" t="s">
        <v>107</v>
      </c>
      <c r="I470" s="20">
        <v>2.0256899999999999E-9</v>
      </c>
      <c r="J470" s="20">
        <v>2.2734099999999999E-9</v>
      </c>
      <c r="K470" s="20">
        <f t="shared" si="31"/>
        <v>0.89103593280578508</v>
      </c>
    </row>
    <row r="471" spans="1:11">
      <c r="A471" s="20">
        <v>1.0000000000000001E-5</v>
      </c>
      <c r="B471" s="20">
        <v>0.01</v>
      </c>
      <c r="C471" s="20">
        <v>1E-8</v>
      </c>
      <c r="D471" s="20">
        <v>2.4999999999999999E-8</v>
      </c>
      <c r="E471" s="20">
        <f t="shared" si="28"/>
        <v>0.2</v>
      </c>
      <c r="F471" s="20">
        <f t="shared" si="29"/>
        <v>4.0000000000000003E-5</v>
      </c>
      <c r="G471" s="20">
        <f t="shared" si="30"/>
        <v>999.99999999999989</v>
      </c>
      <c r="H471" s="23" t="s">
        <v>107</v>
      </c>
      <c r="I471" s="20">
        <v>2.25953E-9</v>
      </c>
      <c r="J471" s="20">
        <v>2.9753500000000001E-9</v>
      </c>
      <c r="K471" s="20">
        <f t="shared" si="31"/>
        <v>0.75941653923067876</v>
      </c>
    </row>
    <row r="472" spans="1:11">
      <c r="A472" s="20">
        <v>1.0000000000000001E-5</v>
      </c>
      <c r="B472" s="20">
        <v>0.01</v>
      </c>
      <c r="C472" s="20">
        <v>9.9999999999999995E-8</v>
      </c>
      <c r="D472" s="20">
        <v>2.4999999999999999E-17</v>
      </c>
      <c r="E472" s="20">
        <f t="shared" si="28"/>
        <v>200000000</v>
      </c>
      <c r="F472" s="20">
        <f t="shared" si="29"/>
        <v>3.9999999999999996E-4</v>
      </c>
      <c r="G472" s="20">
        <f t="shared" si="30"/>
        <v>999.99999999999989</v>
      </c>
      <c r="H472" s="23" t="s">
        <v>107</v>
      </c>
      <c r="I472" s="20">
        <v>1.9637238832410899E-9</v>
      </c>
      <c r="J472" s="20">
        <v>1.9655383237948401E-9</v>
      </c>
      <c r="K472" s="20">
        <f t="shared" si="31"/>
        <v>0.99907687347950203</v>
      </c>
    </row>
    <row r="473" spans="1:11">
      <c r="A473" s="20">
        <v>1.0000000000000001E-5</v>
      </c>
      <c r="B473" s="20">
        <v>0.01</v>
      </c>
      <c r="C473" s="20">
        <v>9.9999999999999995E-8</v>
      </c>
      <c r="D473" s="20">
        <v>2.5000000000000002E-16</v>
      </c>
      <c r="E473" s="20">
        <f t="shared" si="28"/>
        <v>20000000</v>
      </c>
      <c r="F473" s="20">
        <f t="shared" si="29"/>
        <v>3.9999999999999996E-4</v>
      </c>
      <c r="G473" s="20">
        <f t="shared" si="30"/>
        <v>999.99999999999989</v>
      </c>
      <c r="H473" s="23" t="s">
        <v>107</v>
      </c>
      <c r="I473" s="20">
        <v>1.9637225555247301E-9</v>
      </c>
      <c r="J473" s="20">
        <v>1.9655384327955802E-9</v>
      </c>
      <c r="K473" s="20">
        <f t="shared" si="31"/>
        <v>0.9990761425772442</v>
      </c>
    </row>
    <row r="474" spans="1:11">
      <c r="A474" s="20">
        <v>1.0000000000000001E-5</v>
      </c>
      <c r="B474" s="20">
        <v>0.01</v>
      </c>
      <c r="C474" s="20">
        <v>9.9999999999999995E-8</v>
      </c>
      <c r="D474" s="20">
        <v>2.5E-15</v>
      </c>
      <c r="E474" s="20">
        <f t="shared" si="28"/>
        <v>2000000</v>
      </c>
      <c r="F474" s="20">
        <f t="shared" si="29"/>
        <v>3.9999999999999996E-4</v>
      </c>
      <c r="G474" s="20">
        <f t="shared" si="30"/>
        <v>999.99999999999989</v>
      </c>
      <c r="H474" s="23" t="s">
        <v>107</v>
      </c>
      <c r="I474" s="20">
        <v>1.9637214512429E-9</v>
      </c>
      <c r="J474" s="20">
        <v>1.9655384317431599E-9</v>
      </c>
      <c r="K474" s="20">
        <f t="shared" si="31"/>
        <v>0.99907558129064489</v>
      </c>
    </row>
    <row r="475" spans="1:11">
      <c r="A475" s="20">
        <v>1.0000000000000001E-5</v>
      </c>
      <c r="B475" s="20">
        <v>0.01</v>
      </c>
      <c r="C475" s="20">
        <v>9.9999999999999995E-8</v>
      </c>
      <c r="D475" s="20">
        <v>2.5000000000000001E-14</v>
      </c>
      <c r="E475" s="20">
        <f t="shared" si="28"/>
        <v>200000</v>
      </c>
      <c r="F475" s="20">
        <f t="shared" si="29"/>
        <v>3.9999999999999996E-4</v>
      </c>
      <c r="G475" s="20">
        <f t="shared" si="30"/>
        <v>999.99999999999989</v>
      </c>
      <c r="H475" s="23" t="s">
        <v>107</v>
      </c>
      <c r="I475" s="20">
        <v>1.9637168864083999E-9</v>
      </c>
      <c r="J475" s="20">
        <v>1.96577409987379E-9</v>
      </c>
      <c r="K475" s="20">
        <f t="shared" si="31"/>
        <v>0.99895348429632769</v>
      </c>
    </row>
    <row r="476" spans="1:11">
      <c r="A476" s="20">
        <v>1.0000000000000001E-5</v>
      </c>
      <c r="B476" s="20">
        <v>0.01</v>
      </c>
      <c r="C476" s="20">
        <v>9.9999999999999995E-8</v>
      </c>
      <c r="D476" s="20">
        <v>2.4999999999999999E-13</v>
      </c>
      <c r="E476" s="20">
        <f t="shared" si="28"/>
        <v>20000</v>
      </c>
      <c r="F476" s="20">
        <f t="shared" si="29"/>
        <v>3.9999999999999996E-4</v>
      </c>
      <c r="G476" s="20">
        <f t="shared" si="30"/>
        <v>999.99999999999989</v>
      </c>
      <c r="H476" s="23" t="s">
        <v>107</v>
      </c>
      <c r="I476" s="20">
        <v>1.9636670028872598E-9</v>
      </c>
      <c r="J476" s="20">
        <v>1.9674621030981802E-9</v>
      </c>
      <c r="K476" s="20">
        <f t="shared" si="31"/>
        <v>0.99807106820256197</v>
      </c>
    </row>
    <row r="477" spans="1:11">
      <c r="A477" s="20">
        <v>1.0000000000000001E-5</v>
      </c>
      <c r="B477" s="20">
        <v>0.01</v>
      </c>
      <c r="C477" s="20">
        <v>9.9999999999999995E-8</v>
      </c>
      <c r="D477" s="20">
        <v>2.4999999999999998E-12</v>
      </c>
      <c r="E477" s="20">
        <f t="shared" si="28"/>
        <v>2000.0000000000002</v>
      </c>
      <c r="F477" s="20">
        <f t="shared" si="29"/>
        <v>3.9999999999999996E-4</v>
      </c>
      <c r="G477" s="20">
        <f t="shared" si="30"/>
        <v>999.99999999999989</v>
      </c>
      <c r="H477" s="23" t="s">
        <v>107</v>
      </c>
      <c r="I477" s="20">
        <v>1.9640352855095401E-9</v>
      </c>
      <c r="J477" s="20">
        <v>1.9734729871983001E-9</v>
      </c>
      <c r="K477" s="20">
        <f t="shared" si="31"/>
        <v>0.99521771934554903</v>
      </c>
    </row>
    <row r="478" spans="1:11">
      <c r="A478" s="20">
        <v>1.0000000000000001E-5</v>
      </c>
      <c r="B478" s="20">
        <v>0.01</v>
      </c>
      <c r="C478" s="20">
        <v>9.9999999999999995E-8</v>
      </c>
      <c r="D478" s="20">
        <v>2.5000000000000001E-11</v>
      </c>
      <c r="E478" s="20">
        <f t="shared" si="28"/>
        <v>200</v>
      </c>
      <c r="F478" s="20">
        <f t="shared" si="29"/>
        <v>3.9999999999999996E-4</v>
      </c>
      <c r="G478" s="20">
        <f t="shared" si="30"/>
        <v>999.99999999999989</v>
      </c>
      <c r="H478" s="23" t="s">
        <v>107</v>
      </c>
      <c r="I478" s="20">
        <v>1.9660685612974802E-9</v>
      </c>
      <c r="J478" s="20">
        <v>1.99326983020944E-9</v>
      </c>
      <c r="K478" s="20">
        <f t="shared" si="31"/>
        <v>0.98635344372362188</v>
      </c>
    </row>
    <row r="479" spans="1:11">
      <c r="A479" s="20">
        <v>1.0000000000000001E-5</v>
      </c>
      <c r="B479" s="20">
        <v>0.01</v>
      </c>
      <c r="C479" s="20">
        <v>9.9999999999999995E-8</v>
      </c>
      <c r="D479" s="20">
        <v>2.5000000000000002E-10</v>
      </c>
      <c r="E479" s="20">
        <f t="shared" si="28"/>
        <v>20</v>
      </c>
      <c r="F479" s="20">
        <f t="shared" si="29"/>
        <v>3.9999999999999996E-4</v>
      </c>
      <c r="G479" s="20">
        <f t="shared" si="30"/>
        <v>999.99999999999989</v>
      </c>
      <c r="H479" s="23" t="s">
        <v>107</v>
      </c>
      <c r="I479" s="20">
        <v>1.9767235419810399E-9</v>
      </c>
      <c r="J479" s="20">
        <v>2.0646573706294599E-9</v>
      </c>
      <c r="K479" s="20">
        <f t="shared" si="31"/>
        <v>0.95740996549872526</v>
      </c>
    </row>
    <row r="480" spans="1:11">
      <c r="A480" s="20">
        <v>1.0000000000000001E-5</v>
      </c>
      <c r="B480" s="20">
        <v>0.01</v>
      </c>
      <c r="C480" s="20">
        <v>9.9999999999999995E-8</v>
      </c>
      <c r="D480" s="20">
        <v>2.5000000000000001E-9</v>
      </c>
      <c r="E480" s="20">
        <f t="shared" si="28"/>
        <v>2</v>
      </c>
      <c r="F480" s="20">
        <f t="shared" si="29"/>
        <v>3.9999999999999996E-4</v>
      </c>
      <c r="G480" s="20">
        <f t="shared" si="30"/>
        <v>999.99999999999989</v>
      </c>
      <c r="H480" s="23" t="s">
        <v>107</v>
      </c>
      <c r="I480" s="20">
        <v>2.0256906240423999E-9</v>
      </c>
      <c r="J480" s="20">
        <v>2.2734066756732002E-9</v>
      </c>
      <c r="K480" s="20">
        <f t="shared" si="31"/>
        <v>0.89103751023452649</v>
      </c>
    </row>
    <row r="481" spans="1:11">
      <c r="A481" s="20">
        <v>1.0000000000000001E-5</v>
      </c>
      <c r="B481" s="20">
        <v>0.01</v>
      </c>
      <c r="C481" s="20">
        <v>9.9999999999999995E-8</v>
      </c>
      <c r="D481" s="20">
        <v>2.4999999999999999E-8</v>
      </c>
      <c r="E481" s="20">
        <f t="shared" si="28"/>
        <v>0.2</v>
      </c>
      <c r="F481" s="20">
        <f t="shared" si="29"/>
        <v>3.9999999999999996E-4</v>
      </c>
      <c r="G481" s="20">
        <f t="shared" si="30"/>
        <v>999.99999999999989</v>
      </c>
      <c r="H481" s="23" t="s">
        <v>107</v>
      </c>
      <c r="I481" s="20">
        <v>2.2595295030682902E-9</v>
      </c>
      <c r="J481" s="20">
        <v>2.9753451926807302E-9</v>
      </c>
      <c r="K481" s="20">
        <f t="shared" si="31"/>
        <v>0.75941759921728491</v>
      </c>
    </row>
    <row r="482" spans="1:11">
      <c r="A482" s="20">
        <v>1.0000000000000001E-5</v>
      </c>
      <c r="B482" s="20">
        <v>0.01</v>
      </c>
      <c r="C482" s="20">
        <v>9.9999999999999995E-7</v>
      </c>
      <c r="D482" s="20">
        <v>2.4999999999999999E-17</v>
      </c>
      <c r="E482" s="20">
        <f t="shared" si="28"/>
        <v>200000000</v>
      </c>
      <c r="F482" s="20">
        <f t="shared" si="29"/>
        <v>4.0000000000000001E-3</v>
      </c>
      <c r="G482" s="20">
        <f t="shared" si="30"/>
        <v>999.99999999999989</v>
      </c>
      <c r="H482" s="23" t="s">
        <v>107</v>
      </c>
      <c r="I482" s="20">
        <v>1.9793064640865202E-9</v>
      </c>
      <c r="J482" s="20">
        <v>1.98113599622164E-9</v>
      </c>
      <c r="K482" s="20">
        <f t="shared" si="31"/>
        <v>0.99907652370225519</v>
      </c>
    </row>
    <row r="483" spans="1:11">
      <c r="A483" s="20">
        <v>1.0000000000000001E-5</v>
      </c>
      <c r="B483" s="20">
        <v>0.01</v>
      </c>
      <c r="C483" s="20">
        <v>9.9999999999999995E-7</v>
      </c>
      <c r="D483" s="20">
        <v>2.5000000000000002E-16</v>
      </c>
      <c r="E483" s="20">
        <f t="shared" si="28"/>
        <v>20000000</v>
      </c>
      <c r="F483" s="20">
        <f t="shared" si="29"/>
        <v>4.0000000000000001E-3</v>
      </c>
      <c r="G483" s="20">
        <f t="shared" si="30"/>
        <v>999.99999999999989</v>
      </c>
      <c r="H483" s="23" t="s">
        <v>107</v>
      </c>
      <c r="I483" s="20">
        <v>1.979305152576E-9</v>
      </c>
      <c r="J483" s="20">
        <v>1.9811359219423198E-9</v>
      </c>
      <c r="K483" s="20">
        <f t="shared" si="31"/>
        <v>0.99907589916166639</v>
      </c>
    </row>
    <row r="484" spans="1:11">
      <c r="A484" s="20">
        <v>1.0000000000000001E-5</v>
      </c>
      <c r="B484" s="20">
        <v>0.01</v>
      </c>
      <c r="C484" s="20">
        <v>9.9999999999999995E-7</v>
      </c>
      <c r="D484" s="20">
        <v>2.5E-15</v>
      </c>
      <c r="E484" s="20">
        <f t="shared" si="28"/>
        <v>2000000</v>
      </c>
      <c r="F484" s="20">
        <f t="shared" si="29"/>
        <v>4.0000000000000001E-3</v>
      </c>
      <c r="G484" s="20">
        <f t="shared" si="30"/>
        <v>999.99999999999989</v>
      </c>
      <c r="H484" s="23" t="s">
        <v>107</v>
      </c>
      <c r="I484" s="20">
        <v>1.9793041825927401E-9</v>
      </c>
      <c r="J484" s="20">
        <v>1.98113723655036E-9</v>
      </c>
      <c r="K484" s="20">
        <f t="shared" si="31"/>
        <v>0.99907474660321272</v>
      </c>
    </row>
    <row r="485" spans="1:11">
      <c r="A485" s="20">
        <v>1.0000000000000001E-5</v>
      </c>
      <c r="B485" s="20">
        <v>0.01</v>
      </c>
      <c r="C485" s="20">
        <v>9.9999999999999995E-7</v>
      </c>
      <c r="D485" s="20">
        <v>2.5000000000000001E-14</v>
      </c>
      <c r="E485" s="20">
        <f t="shared" si="28"/>
        <v>200000</v>
      </c>
      <c r="F485" s="20">
        <f t="shared" si="29"/>
        <v>4.0000000000000001E-3</v>
      </c>
      <c r="G485" s="20">
        <f t="shared" si="30"/>
        <v>999.99999999999989</v>
      </c>
      <c r="H485" s="23" t="s">
        <v>107</v>
      </c>
      <c r="I485" s="20">
        <v>1.9793014266645902E-9</v>
      </c>
      <c r="J485" s="20">
        <v>1.9813708421075902E-9</v>
      </c>
      <c r="K485" s="20">
        <f t="shared" si="31"/>
        <v>0.99895556379501438</v>
      </c>
    </row>
    <row r="486" spans="1:11">
      <c r="A486" s="20">
        <v>1.0000000000000001E-5</v>
      </c>
      <c r="B486" s="20">
        <v>0.01</v>
      </c>
      <c r="C486" s="20">
        <v>9.9999999999999995E-7</v>
      </c>
      <c r="D486" s="20">
        <v>2.4999999999999999E-13</v>
      </c>
      <c r="E486" s="20">
        <f t="shared" si="28"/>
        <v>20000</v>
      </c>
      <c r="F486" s="20">
        <f t="shared" si="29"/>
        <v>4.0000000000000001E-3</v>
      </c>
      <c r="G486" s="20">
        <f t="shared" si="30"/>
        <v>999.99999999999989</v>
      </c>
      <c r="H486" s="23" t="s">
        <v>107</v>
      </c>
      <c r="I486" s="20">
        <v>1.9792470783364198E-9</v>
      </c>
      <c r="J486" s="20">
        <v>1.9830645983871002E-9</v>
      </c>
      <c r="K486" s="20">
        <f t="shared" si="31"/>
        <v>0.99807493913522272</v>
      </c>
    </row>
    <row r="487" spans="1:11">
      <c r="A487" s="20">
        <v>1.0000000000000001E-5</v>
      </c>
      <c r="B487" s="20">
        <v>0.01</v>
      </c>
      <c r="C487" s="20">
        <v>9.9999999999999995E-7</v>
      </c>
      <c r="D487" s="20">
        <v>2.4999999999999998E-12</v>
      </c>
      <c r="E487" s="20">
        <f t="shared" si="28"/>
        <v>2000.0000000000002</v>
      </c>
      <c r="F487" s="20">
        <f t="shared" si="29"/>
        <v>4.0000000000000001E-3</v>
      </c>
      <c r="G487" s="20">
        <f t="shared" si="30"/>
        <v>999.99999999999989</v>
      </c>
      <c r="H487" s="23" t="s">
        <v>107</v>
      </c>
      <c r="I487" s="20">
        <v>1.9796204759066201E-9</v>
      </c>
      <c r="J487" s="20">
        <v>1.9890883329612098E-9</v>
      </c>
      <c r="K487" s="20">
        <f t="shared" si="31"/>
        <v>0.99524010226308324</v>
      </c>
    </row>
    <row r="488" spans="1:11">
      <c r="A488" s="20">
        <v>1.0000000000000001E-5</v>
      </c>
      <c r="B488" s="20">
        <v>0.01</v>
      </c>
      <c r="C488" s="20">
        <v>9.9999999999999995E-7</v>
      </c>
      <c r="D488" s="20">
        <v>2.5000000000000001E-11</v>
      </c>
      <c r="E488" s="20">
        <f t="shared" si="28"/>
        <v>200</v>
      </c>
      <c r="F488" s="20">
        <f t="shared" si="29"/>
        <v>4.0000000000000001E-3</v>
      </c>
      <c r="G488" s="20">
        <f t="shared" si="30"/>
        <v>999.99999999999989</v>
      </c>
      <c r="H488" s="23" t="s">
        <v>107</v>
      </c>
      <c r="I488" s="20">
        <v>1.9816604270011001E-9</v>
      </c>
      <c r="J488" s="20">
        <v>2.0089847327625202E-9</v>
      </c>
      <c r="K488" s="20">
        <f t="shared" si="31"/>
        <v>0.98639894802791916</v>
      </c>
    </row>
    <row r="489" spans="1:11">
      <c r="A489" s="20">
        <v>1.0000000000000001E-5</v>
      </c>
      <c r="B489" s="20">
        <v>0.01</v>
      </c>
      <c r="C489" s="20">
        <v>9.9999999999999995E-7</v>
      </c>
      <c r="D489" s="20">
        <v>2.5000000000000002E-10</v>
      </c>
      <c r="E489" s="20">
        <f t="shared" si="28"/>
        <v>20</v>
      </c>
      <c r="F489" s="20">
        <f t="shared" si="29"/>
        <v>4.0000000000000001E-3</v>
      </c>
      <c r="G489" s="20">
        <f t="shared" si="30"/>
        <v>999.99999999999989</v>
      </c>
      <c r="H489" s="23" t="s">
        <v>107</v>
      </c>
      <c r="I489" s="20">
        <v>1.9922508162764299E-9</v>
      </c>
      <c r="J489" s="20">
        <v>2.0812432205052502E-9</v>
      </c>
      <c r="K489" s="20">
        <f t="shared" si="31"/>
        <v>0.95724074757239752</v>
      </c>
    </row>
    <row r="490" spans="1:11">
      <c r="A490" s="20">
        <v>1.0000000000000001E-5</v>
      </c>
      <c r="B490" s="20">
        <v>0.01</v>
      </c>
      <c r="C490" s="20">
        <v>9.9999999999999995E-7</v>
      </c>
      <c r="D490" s="20">
        <v>2.5000000000000001E-9</v>
      </c>
      <c r="E490" s="20">
        <f t="shared" si="28"/>
        <v>2</v>
      </c>
      <c r="F490" s="20">
        <f t="shared" si="29"/>
        <v>4.0000000000000001E-3</v>
      </c>
      <c r="G490" s="20">
        <f t="shared" si="30"/>
        <v>999.99999999999989</v>
      </c>
      <c r="H490" s="23" t="s">
        <v>107</v>
      </c>
      <c r="I490" s="20">
        <v>2.0416246278132198E-9</v>
      </c>
      <c r="J490" s="20">
        <v>2.2897815424121498E-9</v>
      </c>
      <c r="K490" s="20">
        <f t="shared" si="31"/>
        <v>0.89162419645609015</v>
      </c>
    </row>
    <row r="491" spans="1:11">
      <c r="A491" s="20">
        <v>1.0000000000000001E-5</v>
      </c>
      <c r="B491" s="20">
        <v>0.01</v>
      </c>
      <c r="C491" s="20">
        <v>9.9999999999999995E-7</v>
      </c>
      <c r="D491" s="20">
        <v>2.4999999999999999E-8</v>
      </c>
      <c r="E491" s="20">
        <f t="shared" si="28"/>
        <v>0.2</v>
      </c>
      <c r="F491" s="20">
        <f t="shared" si="29"/>
        <v>4.0000000000000001E-3</v>
      </c>
      <c r="G491" s="20">
        <f t="shared" si="30"/>
        <v>999.99999999999989</v>
      </c>
      <c r="H491" s="23" t="s">
        <v>107</v>
      </c>
      <c r="I491" s="20">
        <v>2.2768124448568499E-9</v>
      </c>
      <c r="J491" s="20">
        <v>2.9954093344628199E-9</v>
      </c>
      <c r="K491" s="20">
        <f t="shared" si="31"/>
        <v>0.76010060416839853</v>
      </c>
    </row>
    <row r="492" spans="1:11">
      <c r="A492" s="20">
        <v>1.0000000000000001E-5</v>
      </c>
      <c r="B492" s="20">
        <v>0.01</v>
      </c>
      <c r="C492" s="20">
        <v>1.0000000000000001E-5</v>
      </c>
      <c r="D492" s="20">
        <v>2.4999999999999999E-13</v>
      </c>
      <c r="E492" s="20">
        <f t="shared" si="28"/>
        <v>20000</v>
      </c>
      <c r="F492" s="20">
        <f t="shared" si="29"/>
        <v>0.04</v>
      </c>
      <c r="G492" s="20">
        <f t="shared" si="30"/>
        <v>999.99999999999989</v>
      </c>
      <c r="H492" s="23" t="s">
        <v>107</v>
      </c>
      <c r="I492" s="20">
        <v>2.1237900000000002E-9</v>
      </c>
      <c r="J492" s="20">
        <v>2.1277300000000001E-9</v>
      </c>
      <c r="K492" s="20">
        <f t="shared" si="31"/>
        <v>0.9981482612925513</v>
      </c>
    </row>
    <row r="493" spans="1:11">
      <c r="A493" s="20">
        <v>1.0000000000000001E-5</v>
      </c>
      <c r="B493" s="20">
        <v>0.01</v>
      </c>
      <c r="C493" s="20">
        <v>1.0000000000000001E-5</v>
      </c>
      <c r="D493" s="20">
        <v>2.4999999999999998E-12</v>
      </c>
      <c r="E493" s="20">
        <f t="shared" si="28"/>
        <v>2000.0000000000002</v>
      </c>
      <c r="F493" s="20">
        <f t="shared" si="29"/>
        <v>0.04</v>
      </c>
      <c r="G493" s="20">
        <f t="shared" si="30"/>
        <v>999.99999999999989</v>
      </c>
      <c r="H493" s="23" t="s">
        <v>107</v>
      </c>
      <c r="I493" s="20">
        <v>2.12411E-9</v>
      </c>
      <c r="J493" s="20">
        <v>2.1339699999999998E-9</v>
      </c>
      <c r="K493" s="20">
        <f t="shared" si="31"/>
        <v>0.99537950392929619</v>
      </c>
    </row>
    <row r="494" spans="1:11">
      <c r="A494" s="20">
        <v>1.0000000000000001E-5</v>
      </c>
      <c r="B494" s="20">
        <v>0.01</v>
      </c>
      <c r="C494" s="20">
        <v>1.0000000000000001E-5</v>
      </c>
      <c r="D494" s="20">
        <v>2.5000000000000001E-11</v>
      </c>
      <c r="E494" s="20">
        <f t="shared" si="28"/>
        <v>200</v>
      </c>
      <c r="F494" s="20">
        <f t="shared" si="29"/>
        <v>0.04</v>
      </c>
      <c r="G494" s="20">
        <f t="shared" si="30"/>
        <v>999.99999999999989</v>
      </c>
      <c r="H494" s="23" t="s">
        <v>107</v>
      </c>
      <c r="I494" s="20">
        <v>2.1262699999999999E-9</v>
      </c>
      <c r="J494" s="20">
        <v>2.1545500000000002E-9</v>
      </c>
      <c r="K494" s="20">
        <f t="shared" si="31"/>
        <v>0.98687428929474819</v>
      </c>
    </row>
    <row r="495" spans="1:11">
      <c r="A495" s="20">
        <v>1.0000000000000001E-5</v>
      </c>
      <c r="B495" s="20">
        <v>0.01</v>
      </c>
      <c r="C495" s="20">
        <v>1.0000000000000001E-5</v>
      </c>
      <c r="D495" s="20">
        <v>2.5000000000000002E-10</v>
      </c>
      <c r="E495" s="20">
        <f t="shared" si="28"/>
        <v>20</v>
      </c>
      <c r="F495" s="20">
        <f t="shared" si="29"/>
        <v>0.04</v>
      </c>
      <c r="G495" s="20">
        <f t="shared" si="30"/>
        <v>999.99999999999989</v>
      </c>
      <c r="H495" s="23" t="s">
        <v>107</v>
      </c>
      <c r="I495" s="20">
        <v>2.1374799999999999E-9</v>
      </c>
      <c r="J495" s="20">
        <v>2.2289200000000002E-9</v>
      </c>
      <c r="K495" s="20">
        <f t="shared" si="31"/>
        <v>0.95897564739874008</v>
      </c>
    </row>
    <row r="496" spans="1:11">
      <c r="A496" s="20">
        <v>1.0000000000000001E-5</v>
      </c>
      <c r="B496" s="20">
        <v>0.01</v>
      </c>
      <c r="C496" s="20">
        <v>1.0000000000000001E-5</v>
      </c>
      <c r="D496" s="20">
        <v>2.5000000000000001E-9</v>
      </c>
      <c r="E496" s="20">
        <f t="shared" si="28"/>
        <v>2</v>
      </c>
      <c r="F496" s="20">
        <f t="shared" si="29"/>
        <v>0.04</v>
      </c>
      <c r="G496" s="20">
        <f t="shared" si="30"/>
        <v>999.99999999999989</v>
      </c>
      <c r="H496" s="23" t="s">
        <v>107</v>
      </c>
      <c r="I496" s="20">
        <v>2.1890800000000001E-9</v>
      </c>
      <c r="J496" s="20">
        <v>2.4464599999999998E-9</v>
      </c>
      <c r="K496" s="20">
        <f t="shared" si="31"/>
        <v>0.89479492818194462</v>
      </c>
    </row>
    <row r="497" spans="1:11">
      <c r="A497" s="20">
        <v>1.0000000000000001E-5</v>
      </c>
      <c r="B497" s="20">
        <v>0.01</v>
      </c>
      <c r="C497" s="20">
        <v>1.0000000000000001E-5</v>
      </c>
      <c r="D497" s="20">
        <v>2.4999999999999999E-8</v>
      </c>
      <c r="E497" s="20">
        <f t="shared" si="28"/>
        <v>0.2</v>
      </c>
      <c r="F497" s="20">
        <f t="shared" si="29"/>
        <v>0.04</v>
      </c>
      <c r="G497" s="20">
        <f t="shared" si="30"/>
        <v>999.99999999999989</v>
      </c>
      <c r="H497" s="23" t="s">
        <v>107</v>
      </c>
      <c r="I497" s="20">
        <v>2.4356400000000001E-9</v>
      </c>
      <c r="J497" s="20">
        <v>3.1800999999999998E-9</v>
      </c>
      <c r="K497" s="20">
        <f t="shared" si="31"/>
        <v>0.76590044338228369</v>
      </c>
    </row>
    <row r="498" spans="1:11">
      <c r="A498" s="20">
        <v>1.0000000000000001E-5</v>
      </c>
      <c r="B498" s="20">
        <v>0.01</v>
      </c>
      <c r="C498" s="20">
        <v>1E-4</v>
      </c>
      <c r="D498" s="20">
        <v>2.4999999999999999E-17</v>
      </c>
      <c r="E498" s="20">
        <f t="shared" si="28"/>
        <v>200000000</v>
      </c>
      <c r="F498" s="20">
        <f t="shared" si="29"/>
        <v>0.4</v>
      </c>
      <c r="G498" s="20">
        <f t="shared" si="30"/>
        <v>999.99999999999989</v>
      </c>
      <c r="H498" s="23" t="s">
        <v>107</v>
      </c>
      <c r="I498" s="20">
        <v>3.8490317762460302E-9</v>
      </c>
      <c r="J498" s="20">
        <v>3.8521511112845598E-9</v>
      </c>
      <c r="K498" s="20">
        <f t="shared" si="31"/>
        <v>0.99919023554673347</v>
      </c>
    </row>
    <row r="499" spans="1:11">
      <c r="A499" s="20">
        <v>1.0000000000000001E-5</v>
      </c>
      <c r="B499" s="20">
        <v>0.01</v>
      </c>
      <c r="C499" s="20">
        <v>1E-4</v>
      </c>
      <c r="D499" s="20">
        <v>2.5000000000000002E-16</v>
      </c>
      <c r="E499" s="20">
        <f t="shared" si="28"/>
        <v>20000000</v>
      </c>
      <c r="F499" s="20">
        <f t="shared" si="29"/>
        <v>0.4</v>
      </c>
      <c r="G499" s="20">
        <f t="shared" si="30"/>
        <v>999.99999999999989</v>
      </c>
      <c r="H499" s="23" t="s">
        <v>107</v>
      </c>
      <c r="I499" s="20">
        <v>3.8490279566311704E-9</v>
      </c>
      <c r="J499" s="20">
        <v>3.8521489273049804E-9</v>
      </c>
      <c r="K499" s="20">
        <f t="shared" si="31"/>
        <v>0.99918981048430189</v>
      </c>
    </row>
    <row r="500" spans="1:11">
      <c r="A500" s="20">
        <v>1.0000000000000001E-5</v>
      </c>
      <c r="B500" s="20">
        <v>0.01</v>
      </c>
      <c r="C500" s="20">
        <v>1E-4</v>
      </c>
      <c r="D500" s="20">
        <v>2.5E-15</v>
      </c>
      <c r="E500" s="20">
        <f t="shared" si="28"/>
        <v>2000000</v>
      </c>
      <c r="F500" s="20">
        <f t="shared" si="29"/>
        <v>0.4</v>
      </c>
      <c r="G500" s="20">
        <f t="shared" si="30"/>
        <v>999.99999999999989</v>
      </c>
      <c r="H500" s="23" t="s">
        <v>107</v>
      </c>
      <c r="I500" s="20">
        <v>3.8490236423457598E-9</v>
      </c>
      <c r="J500" s="20">
        <v>3.8521483153662402E-9</v>
      </c>
      <c r="K500" s="20">
        <f t="shared" si="31"/>
        <v>0.99918884924341667</v>
      </c>
    </row>
    <row r="501" spans="1:11">
      <c r="A501" s="20">
        <v>1.0000000000000001E-5</v>
      </c>
      <c r="B501" s="20">
        <v>0.01</v>
      </c>
      <c r="C501" s="20">
        <v>1E-4</v>
      </c>
      <c r="D501" s="20">
        <v>2.5000000000000001E-14</v>
      </c>
      <c r="E501" s="20">
        <f t="shared" si="28"/>
        <v>200000</v>
      </c>
      <c r="F501" s="20">
        <f t="shared" si="29"/>
        <v>0.4</v>
      </c>
      <c r="G501" s="20">
        <f t="shared" si="30"/>
        <v>999.99999999999989</v>
      </c>
      <c r="H501" s="23" t="s">
        <v>107</v>
      </c>
      <c r="I501" s="20">
        <v>3.8490140804616397E-9</v>
      </c>
      <c r="J501" s="20">
        <v>3.8523782387727703E-9</v>
      </c>
      <c r="K501" s="20">
        <f t="shared" si="31"/>
        <v>0.99912673208532032</v>
      </c>
    </row>
    <row r="502" spans="1:11">
      <c r="A502" s="20">
        <v>1.0000000000000001E-5</v>
      </c>
      <c r="B502" s="20">
        <v>0.01</v>
      </c>
      <c r="C502" s="20">
        <v>1E-4</v>
      </c>
      <c r="D502" s="20">
        <v>2.4999999999999999E-13</v>
      </c>
      <c r="E502" s="20">
        <f t="shared" si="28"/>
        <v>20000</v>
      </c>
      <c r="F502" s="20">
        <f t="shared" si="29"/>
        <v>0.4</v>
      </c>
      <c r="G502" s="20">
        <f t="shared" si="30"/>
        <v>999.99999999999989</v>
      </c>
      <c r="H502" s="23" t="s">
        <v>107</v>
      </c>
      <c r="I502" s="20">
        <v>3.8490086190645698E-9</v>
      </c>
      <c r="J502" s="20">
        <v>3.8546405899914802E-9</v>
      </c>
      <c r="K502" s="20">
        <f t="shared" si="31"/>
        <v>0.99853891152873397</v>
      </c>
    </row>
    <row r="503" spans="1:11">
      <c r="A503" s="20">
        <v>1.0000000000000001E-5</v>
      </c>
      <c r="B503" s="20">
        <v>0.01</v>
      </c>
      <c r="C503" s="20">
        <v>1E-4</v>
      </c>
      <c r="D503" s="20">
        <v>2.4999999999999998E-12</v>
      </c>
      <c r="E503" s="20">
        <f t="shared" si="28"/>
        <v>2000.0000000000002</v>
      </c>
      <c r="F503" s="20">
        <f t="shared" si="29"/>
        <v>0.4</v>
      </c>
      <c r="G503" s="20">
        <f t="shared" si="30"/>
        <v>999.99999999999989</v>
      </c>
      <c r="H503" s="23" t="s">
        <v>107</v>
      </c>
      <c r="I503" s="20">
        <v>3.8494564856188002E-9</v>
      </c>
      <c r="J503" s="20">
        <v>3.8629929167071399E-9</v>
      </c>
      <c r="K503" s="20">
        <f t="shared" si="31"/>
        <v>0.99649586955497749</v>
      </c>
    </row>
    <row r="504" spans="1:11">
      <c r="A504" s="20">
        <v>1.0000000000000001E-5</v>
      </c>
      <c r="B504" s="20">
        <v>0.01</v>
      </c>
      <c r="C504" s="20">
        <v>1E-4</v>
      </c>
      <c r="D504" s="20">
        <v>2.5000000000000001E-11</v>
      </c>
      <c r="E504" s="20">
        <f t="shared" ref="E504:E567" si="32">A504*2*0.00025/D504</f>
        <v>200</v>
      </c>
      <c r="F504" s="20">
        <f t="shared" si="29"/>
        <v>0.4</v>
      </c>
      <c r="G504" s="20">
        <f t="shared" si="30"/>
        <v>999.99999999999989</v>
      </c>
      <c r="H504" s="23" t="s">
        <v>107</v>
      </c>
      <c r="I504" s="20">
        <v>3.8529668184463402E-9</v>
      </c>
      <c r="J504" s="20">
        <v>3.8910995510149401E-9</v>
      </c>
      <c r="K504" s="20">
        <f t="shared" si="31"/>
        <v>0.99020001105891686</v>
      </c>
    </row>
    <row r="505" spans="1:11">
      <c r="A505" s="20">
        <v>1.0000000000000001E-5</v>
      </c>
      <c r="B505" s="20">
        <v>0.01</v>
      </c>
      <c r="C505" s="20">
        <v>1E-4</v>
      </c>
      <c r="D505" s="20">
        <v>2.5000000000000002E-10</v>
      </c>
      <c r="E505" s="20">
        <f t="shared" si="32"/>
        <v>20</v>
      </c>
      <c r="F505" s="20">
        <f t="shared" si="29"/>
        <v>0.4</v>
      </c>
      <c r="G505" s="20">
        <f t="shared" si="30"/>
        <v>999.99999999999989</v>
      </c>
      <c r="H505" s="23" t="s">
        <v>107</v>
      </c>
      <c r="I505" s="20">
        <v>3.8696263315999199E-9</v>
      </c>
      <c r="J505" s="20">
        <v>3.9927726758904397E-9</v>
      </c>
      <c r="K505" s="20">
        <f t="shared" si="31"/>
        <v>0.96915768707942873</v>
      </c>
    </row>
    <row r="506" spans="1:11">
      <c r="A506" s="20">
        <v>1.0000000000000001E-5</v>
      </c>
      <c r="B506" s="20">
        <v>0.01</v>
      </c>
      <c r="C506" s="20">
        <v>1E-4</v>
      </c>
      <c r="D506" s="20">
        <v>2.5000000000000001E-9</v>
      </c>
      <c r="E506" s="20">
        <f t="shared" si="32"/>
        <v>2</v>
      </c>
      <c r="F506" s="20">
        <f t="shared" si="29"/>
        <v>0.4</v>
      </c>
      <c r="G506" s="20">
        <f t="shared" si="30"/>
        <v>999.99999999999989</v>
      </c>
      <c r="H506" s="23" t="s">
        <v>107</v>
      </c>
      <c r="I506" s="20">
        <v>3.9462291757349103E-9</v>
      </c>
      <c r="J506" s="20">
        <v>4.2871482033823703E-9</v>
      </c>
      <c r="K506" s="20">
        <f t="shared" si="31"/>
        <v>0.92047883313702805</v>
      </c>
    </row>
    <row r="507" spans="1:11">
      <c r="A507" s="20">
        <v>1.0000000000000001E-5</v>
      </c>
      <c r="B507" s="20">
        <v>0.01</v>
      </c>
      <c r="C507" s="20">
        <v>1E-4</v>
      </c>
      <c r="D507" s="20">
        <v>2.4999999999999999E-8</v>
      </c>
      <c r="E507" s="20">
        <f t="shared" si="32"/>
        <v>0.2</v>
      </c>
      <c r="F507" s="20">
        <f t="shared" si="29"/>
        <v>0.4</v>
      </c>
      <c r="G507" s="20">
        <f t="shared" si="30"/>
        <v>999.99999999999989</v>
      </c>
      <c r="H507" s="23" t="s">
        <v>107</v>
      </c>
      <c r="I507" s="20">
        <v>4.31072212745703E-9</v>
      </c>
      <c r="J507" s="20">
        <v>5.3056323923544399E-9</v>
      </c>
      <c r="K507" s="20">
        <f t="shared" si="31"/>
        <v>0.81248036212778285</v>
      </c>
    </row>
    <row r="508" spans="1:11">
      <c r="A508" s="20">
        <v>1.0000000000000001E-5</v>
      </c>
      <c r="B508" s="20">
        <v>0.1</v>
      </c>
      <c r="C508" s="20">
        <v>0</v>
      </c>
      <c r="D508" s="20">
        <v>2.4999999999999999E-17</v>
      </c>
      <c r="E508" s="20">
        <f t="shared" si="32"/>
        <v>200000000</v>
      </c>
      <c r="F508" s="20">
        <f t="shared" si="29"/>
        <v>0</v>
      </c>
      <c r="G508" s="20">
        <f t="shared" si="30"/>
        <v>10000</v>
      </c>
      <c r="H508" s="23" t="s">
        <v>107</v>
      </c>
      <c r="I508" s="20">
        <v>1.96356701009461E-8</v>
      </c>
      <c r="J508" s="20">
        <v>1.9862955319322298E-8</v>
      </c>
      <c r="K508" s="20">
        <f t="shared" si="31"/>
        <v>0.98855733123685274</v>
      </c>
    </row>
    <row r="509" spans="1:11">
      <c r="A509" s="20">
        <v>1.0000000000000001E-5</v>
      </c>
      <c r="B509" s="20">
        <v>0.1</v>
      </c>
      <c r="C509" s="20">
        <v>0</v>
      </c>
      <c r="D509" s="20">
        <v>2.5000000000000002E-16</v>
      </c>
      <c r="E509" s="20">
        <f t="shared" si="32"/>
        <v>20000000</v>
      </c>
      <c r="F509" s="20">
        <f t="shared" si="29"/>
        <v>0</v>
      </c>
      <c r="G509" s="20">
        <f t="shared" si="30"/>
        <v>10000</v>
      </c>
      <c r="H509" s="23" t="s">
        <v>107</v>
      </c>
      <c r="I509" s="20">
        <v>1.96356667427984E-8</v>
      </c>
      <c r="J509" s="20">
        <v>1.9862952571315701E-8</v>
      </c>
      <c r="K509" s="20">
        <f t="shared" si="31"/>
        <v>0.98855729893623534</v>
      </c>
    </row>
    <row r="510" spans="1:11">
      <c r="A510" s="20">
        <v>1.0000000000000001E-5</v>
      </c>
      <c r="B510" s="20">
        <v>0.1</v>
      </c>
      <c r="C510" s="20">
        <v>0</v>
      </c>
      <c r="D510" s="20">
        <v>2.5E-15</v>
      </c>
      <c r="E510" s="20">
        <f t="shared" si="32"/>
        <v>2000000</v>
      </c>
      <c r="F510" s="20">
        <f t="shared" si="29"/>
        <v>0</v>
      </c>
      <c r="G510" s="20">
        <f t="shared" si="30"/>
        <v>10000</v>
      </c>
      <c r="H510" s="23" t="s">
        <v>107</v>
      </c>
      <c r="I510" s="20">
        <v>1.9635654819166099E-8</v>
      </c>
      <c r="J510" s="20">
        <v>1.9862939013608899E-8</v>
      </c>
      <c r="K510" s="20">
        <f t="shared" si="31"/>
        <v>0.98855737339337957</v>
      </c>
    </row>
    <row r="511" spans="1:11">
      <c r="A511" s="20">
        <v>1.0000000000000001E-5</v>
      </c>
      <c r="B511" s="20">
        <v>0.1</v>
      </c>
      <c r="C511" s="20">
        <v>0</v>
      </c>
      <c r="D511" s="20">
        <v>2.5000000000000001E-14</v>
      </c>
      <c r="E511" s="20">
        <f t="shared" si="32"/>
        <v>200000</v>
      </c>
      <c r="F511" s="20">
        <f t="shared" si="29"/>
        <v>0</v>
      </c>
      <c r="G511" s="20">
        <f t="shared" si="30"/>
        <v>10000</v>
      </c>
      <c r="H511" s="23" t="s">
        <v>107</v>
      </c>
      <c r="I511" s="20">
        <v>1.9635606020476699E-8</v>
      </c>
      <c r="J511" s="20">
        <v>1.9862951422307901E-8</v>
      </c>
      <c r="K511" s="20">
        <f t="shared" si="31"/>
        <v>0.98855429905669134</v>
      </c>
    </row>
    <row r="512" spans="1:11">
      <c r="A512" s="20">
        <v>1.0000000000000001E-5</v>
      </c>
      <c r="B512" s="20">
        <v>0.1</v>
      </c>
      <c r="C512" s="20">
        <v>0</v>
      </c>
      <c r="D512" s="20">
        <v>2.4999999999999999E-13</v>
      </c>
      <c r="E512" s="20">
        <f t="shared" si="32"/>
        <v>20000</v>
      </c>
      <c r="F512" s="20">
        <f t="shared" si="29"/>
        <v>0</v>
      </c>
      <c r="G512" s="20">
        <f t="shared" si="30"/>
        <v>10000</v>
      </c>
      <c r="H512" s="23" t="s">
        <v>107</v>
      </c>
      <c r="I512" s="20">
        <v>1.9635518096892899E-8</v>
      </c>
      <c r="J512" s="20">
        <v>1.98628698504046E-8</v>
      </c>
      <c r="K512" s="20">
        <f t="shared" si="31"/>
        <v>0.98855393227544763</v>
      </c>
    </row>
    <row r="513" spans="1:11">
      <c r="A513" s="20">
        <v>1.0000000000000001E-5</v>
      </c>
      <c r="B513" s="20">
        <v>0.1</v>
      </c>
      <c r="C513" s="20">
        <v>0</v>
      </c>
      <c r="D513" s="20">
        <v>2.4999999999999998E-12</v>
      </c>
      <c r="E513" s="20">
        <f t="shared" si="32"/>
        <v>2000.0000000000002</v>
      </c>
      <c r="F513" s="20">
        <f t="shared" si="29"/>
        <v>0</v>
      </c>
      <c r="G513" s="20">
        <f t="shared" si="30"/>
        <v>10000</v>
      </c>
      <c r="H513" s="23" t="s">
        <v>107</v>
      </c>
      <c r="I513" s="20">
        <v>1.9634835107262899E-8</v>
      </c>
      <c r="J513" s="20">
        <v>1.9864535609317101E-8</v>
      </c>
      <c r="K513" s="20">
        <f t="shared" si="31"/>
        <v>0.98843665381502976</v>
      </c>
    </row>
    <row r="514" spans="1:11">
      <c r="A514" s="20">
        <v>1.0000000000000001E-5</v>
      </c>
      <c r="B514" s="20">
        <v>0.1</v>
      </c>
      <c r="C514" s="20">
        <v>0</v>
      </c>
      <c r="D514" s="20">
        <v>2.5000000000000001E-11</v>
      </c>
      <c r="E514" s="20">
        <f t="shared" si="32"/>
        <v>200</v>
      </c>
      <c r="F514" s="20">
        <f t="shared" si="29"/>
        <v>0</v>
      </c>
      <c r="G514" s="20">
        <f t="shared" si="30"/>
        <v>10000</v>
      </c>
      <c r="H514" s="23" t="s">
        <v>107</v>
      </c>
      <c r="I514" s="20">
        <v>1.9630088931001401E-8</v>
      </c>
      <c r="J514" s="20">
        <v>1.9876832695669701E-8</v>
      </c>
      <c r="K514" s="20">
        <f t="shared" si="31"/>
        <v>0.98758636406281897</v>
      </c>
    </row>
    <row r="515" spans="1:11">
      <c r="A515" s="20">
        <v>1.0000000000000001E-5</v>
      </c>
      <c r="B515" s="20">
        <v>0.1</v>
      </c>
      <c r="C515" s="20">
        <v>0</v>
      </c>
      <c r="D515" s="20">
        <v>2.5000000000000002E-10</v>
      </c>
      <c r="E515" s="20">
        <f t="shared" si="32"/>
        <v>20</v>
      </c>
      <c r="F515" s="20">
        <f t="shared" si="29"/>
        <v>0</v>
      </c>
      <c r="G515" s="20">
        <f t="shared" si="30"/>
        <v>10000</v>
      </c>
      <c r="H515" s="23" t="s">
        <v>107</v>
      </c>
      <c r="I515" s="20">
        <v>1.9658821451611299E-8</v>
      </c>
      <c r="J515" s="20">
        <v>1.9997196882385498E-8</v>
      </c>
      <c r="K515" s="20">
        <f t="shared" si="31"/>
        <v>0.98307885686357088</v>
      </c>
    </row>
    <row r="516" spans="1:11">
      <c r="A516" s="20">
        <v>1.0000000000000001E-5</v>
      </c>
      <c r="B516" s="20">
        <v>0.1</v>
      </c>
      <c r="C516" s="20">
        <v>0</v>
      </c>
      <c r="D516" s="20">
        <v>2.5000000000000001E-9</v>
      </c>
      <c r="E516" s="20">
        <f t="shared" si="32"/>
        <v>2</v>
      </c>
      <c r="F516" s="20">
        <f t="shared" ref="F516:F579" si="33">C516/(0.00025)</f>
        <v>0</v>
      </c>
      <c r="G516" s="20">
        <f t="shared" ref="G516:G579" si="34">B516/A516</f>
        <v>10000</v>
      </c>
      <c r="H516" s="23" t="s">
        <v>107</v>
      </c>
      <c r="I516" s="20">
        <v>1.9764194222205299E-8</v>
      </c>
      <c r="J516" s="20">
        <v>2.0665777768074101E-8</v>
      </c>
      <c r="K516" s="20">
        <f t="shared" ref="K516:K579" si="35">I516/J516</f>
        <v>0.95637311327030583</v>
      </c>
    </row>
    <row r="517" spans="1:11">
      <c r="A517" s="20">
        <v>1.0000000000000001E-5</v>
      </c>
      <c r="B517" s="20">
        <v>0.1</v>
      </c>
      <c r="C517" s="20">
        <v>0</v>
      </c>
      <c r="D517" s="20">
        <v>2.4999999999999999E-8</v>
      </c>
      <c r="E517" s="20">
        <f t="shared" si="32"/>
        <v>0.2</v>
      </c>
      <c r="F517" s="20">
        <f t="shared" si="33"/>
        <v>0</v>
      </c>
      <c r="G517" s="20">
        <f t="shared" si="34"/>
        <v>10000</v>
      </c>
      <c r="H517" s="23" t="s">
        <v>107</v>
      </c>
      <c r="I517" s="20">
        <v>2.0255184331430699E-8</v>
      </c>
      <c r="J517" s="20">
        <v>2.2717789736891699E-8</v>
      </c>
      <c r="K517" s="20">
        <f t="shared" si="35"/>
        <v>0.89160013214393186</v>
      </c>
    </row>
    <row r="518" spans="1:11">
      <c r="A518" s="20">
        <v>1.0000000000000001E-5</v>
      </c>
      <c r="B518" s="20">
        <v>0.1</v>
      </c>
      <c r="C518" s="20">
        <v>1E-8</v>
      </c>
      <c r="D518" s="20">
        <v>2.4999999999999999E-17</v>
      </c>
      <c r="E518" s="20">
        <f t="shared" si="32"/>
        <v>200000000</v>
      </c>
      <c r="F518" s="20">
        <f t="shared" si="33"/>
        <v>4.0000000000000003E-5</v>
      </c>
      <c r="G518" s="20">
        <f t="shared" si="34"/>
        <v>10000</v>
      </c>
      <c r="H518" s="23" t="s">
        <v>107</v>
      </c>
      <c r="I518" s="20">
        <v>1.96372E-8</v>
      </c>
      <c r="J518" s="20">
        <v>1.9638399999999999E-8</v>
      </c>
      <c r="K518" s="20">
        <f t="shared" si="35"/>
        <v>0.99993889522568036</v>
      </c>
    </row>
    <row r="519" spans="1:11">
      <c r="A519" s="20">
        <v>1.0000000000000001E-5</v>
      </c>
      <c r="B519" s="20">
        <v>0.1</v>
      </c>
      <c r="C519" s="20">
        <v>1E-8</v>
      </c>
      <c r="D519" s="20">
        <v>2.5000000000000002E-16</v>
      </c>
      <c r="E519" s="20">
        <f t="shared" si="32"/>
        <v>20000000</v>
      </c>
      <c r="F519" s="20">
        <f t="shared" si="33"/>
        <v>4.0000000000000003E-5</v>
      </c>
      <c r="G519" s="20">
        <f t="shared" si="34"/>
        <v>10000</v>
      </c>
      <c r="H519" s="23" t="s">
        <v>107</v>
      </c>
      <c r="I519" s="20">
        <v>1.96372E-8</v>
      </c>
      <c r="J519" s="20">
        <v>1.9638500000000001E-8</v>
      </c>
      <c r="K519" s="20">
        <f t="shared" si="35"/>
        <v>0.99993380349823047</v>
      </c>
    </row>
    <row r="520" spans="1:11">
      <c r="A520" s="20">
        <v>1.0000000000000001E-5</v>
      </c>
      <c r="B520" s="20">
        <v>0.1</v>
      </c>
      <c r="C520" s="20">
        <v>1E-8</v>
      </c>
      <c r="D520" s="20">
        <v>2.5E-15</v>
      </c>
      <c r="E520" s="20">
        <f t="shared" si="32"/>
        <v>2000000</v>
      </c>
      <c r="F520" s="20">
        <f t="shared" si="33"/>
        <v>4.0000000000000003E-5</v>
      </c>
      <c r="G520" s="20">
        <f t="shared" si="34"/>
        <v>10000</v>
      </c>
      <c r="H520" s="23" t="s">
        <v>107</v>
      </c>
      <c r="I520" s="20">
        <v>1.96372E-8</v>
      </c>
      <c r="J520" s="20">
        <v>1.96388E-8</v>
      </c>
      <c r="K520" s="20">
        <f t="shared" si="35"/>
        <v>0.9999185286270037</v>
      </c>
    </row>
    <row r="521" spans="1:11">
      <c r="A521" s="20">
        <v>1.0000000000000001E-5</v>
      </c>
      <c r="B521" s="20">
        <v>0.1</v>
      </c>
      <c r="C521" s="20">
        <v>1E-8</v>
      </c>
      <c r="D521" s="20">
        <v>2.5000000000000001E-14</v>
      </c>
      <c r="E521" s="20">
        <f t="shared" si="32"/>
        <v>200000</v>
      </c>
      <c r="F521" s="20">
        <f t="shared" si="33"/>
        <v>4.0000000000000003E-5</v>
      </c>
      <c r="G521" s="20">
        <f t="shared" si="34"/>
        <v>10000</v>
      </c>
      <c r="H521" s="23" t="s">
        <v>107</v>
      </c>
      <c r="I521" s="20">
        <v>1.9637299999999999E-8</v>
      </c>
      <c r="J521" s="20">
        <v>1.9640599999999999E-8</v>
      </c>
      <c r="K521" s="20">
        <f t="shared" si="35"/>
        <v>0.99983198069305423</v>
      </c>
    </row>
    <row r="522" spans="1:11">
      <c r="A522" s="20">
        <v>1.0000000000000001E-5</v>
      </c>
      <c r="B522" s="20">
        <v>0.1</v>
      </c>
      <c r="C522" s="20">
        <v>1E-8</v>
      </c>
      <c r="D522" s="20">
        <v>2.4999999999999999E-13</v>
      </c>
      <c r="E522" s="20">
        <f t="shared" si="32"/>
        <v>20000</v>
      </c>
      <c r="F522" s="20">
        <f t="shared" si="33"/>
        <v>4.0000000000000003E-5</v>
      </c>
      <c r="G522" s="20">
        <f t="shared" si="34"/>
        <v>10000</v>
      </c>
      <c r="H522" s="23" t="s">
        <v>107</v>
      </c>
      <c r="I522" s="20">
        <v>1.96369E-8</v>
      </c>
      <c r="J522" s="20">
        <v>1.9646299999999999E-8</v>
      </c>
      <c r="K522" s="20">
        <f t="shared" si="35"/>
        <v>0.99952153840672298</v>
      </c>
    </row>
    <row r="523" spans="1:11">
      <c r="A523" s="20">
        <v>1.0000000000000001E-5</v>
      </c>
      <c r="B523" s="20">
        <v>0.1</v>
      </c>
      <c r="C523" s="20">
        <v>1E-8</v>
      </c>
      <c r="D523" s="20">
        <v>2.4999999999999998E-12</v>
      </c>
      <c r="E523" s="20">
        <f t="shared" si="32"/>
        <v>2000.0000000000002</v>
      </c>
      <c r="F523" s="20">
        <f t="shared" si="33"/>
        <v>4.0000000000000003E-5</v>
      </c>
      <c r="G523" s="20">
        <f t="shared" si="34"/>
        <v>10000</v>
      </c>
      <c r="H523" s="23" t="s">
        <v>107</v>
      </c>
      <c r="I523" s="20">
        <v>1.9636600000000001E-8</v>
      </c>
      <c r="J523" s="20">
        <v>1.9665300000000001E-8</v>
      </c>
      <c r="K523" s="20">
        <f t="shared" si="35"/>
        <v>0.99854057654853978</v>
      </c>
    </row>
    <row r="524" spans="1:11">
      <c r="A524" s="20">
        <v>1.0000000000000001E-5</v>
      </c>
      <c r="B524" s="20">
        <v>0.1</v>
      </c>
      <c r="C524" s="20">
        <v>1E-8</v>
      </c>
      <c r="D524" s="20">
        <v>2.5000000000000001E-11</v>
      </c>
      <c r="E524" s="20">
        <f t="shared" si="32"/>
        <v>200</v>
      </c>
      <c r="F524" s="20">
        <f t="shared" si="33"/>
        <v>4.0000000000000003E-5</v>
      </c>
      <c r="G524" s="20">
        <f t="shared" si="34"/>
        <v>10000</v>
      </c>
      <c r="H524" s="23" t="s">
        <v>107</v>
      </c>
      <c r="I524" s="20">
        <v>1.9630699999999999E-8</v>
      </c>
      <c r="J524" s="20">
        <v>1.97261E-8</v>
      </c>
      <c r="K524" s="20">
        <f t="shared" si="35"/>
        <v>0.99516376780002125</v>
      </c>
    </row>
    <row r="525" spans="1:11">
      <c r="A525" s="20">
        <v>1.0000000000000001E-5</v>
      </c>
      <c r="B525" s="20">
        <v>0.1</v>
      </c>
      <c r="C525" s="20">
        <v>1E-8</v>
      </c>
      <c r="D525" s="20">
        <v>2.5000000000000002E-10</v>
      </c>
      <c r="E525" s="20">
        <f t="shared" si="32"/>
        <v>20</v>
      </c>
      <c r="F525" s="20">
        <f t="shared" si="33"/>
        <v>4.0000000000000003E-5</v>
      </c>
      <c r="G525" s="20">
        <f t="shared" si="34"/>
        <v>10000</v>
      </c>
      <c r="H525" s="23" t="s">
        <v>107</v>
      </c>
      <c r="I525" s="20">
        <v>1.96607E-8</v>
      </c>
      <c r="J525" s="20">
        <v>1.99243E-8</v>
      </c>
      <c r="K525" s="20">
        <f t="shared" si="35"/>
        <v>0.98676992416295684</v>
      </c>
    </row>
    <row r="526" spans="1:11">
      <c r="A526" s="20">
        <v>1.0000000000000001E-5</v>
      </c>
      <c r="B526" s="20">
        <v>0.1</v>
      </c>
      <c r="C526" s="20">
        <v>1E-8</v>
      </c>
      <c r="D526" s="20">
        <v>2.5000000000000001E-9</v>
      </c>
      <c r="E526" s="20">
        <f t="shared" si="32"/>
        <v>2</v>
      </c>
      <c r="F526" s="20">
        <f t="shared" si="33"/>
        <v>4.0000000000000003E-5</v>
      </c>
      <c r="G526" s="20">
        <f t="shared" si="34"/>
        <v>10000</v>
      </c>
      <c r="H526" s="23" t="s">
        <v>107</v>
      </c>
      <c r="I526" s="20">
        <v>1.9767300000000001E-8</v>
      </c>
      <c r="J526" s="20">
        <v>2.0643999999999999E-8</v>
      </c>
      <c r="K526" s="20">
        <f t="shared" si="35"/>
        <v>0.95753245495059103</v>
      </c>
    </row>
    <row r="527" spans="1:11">
      <c r="A527" s="20">
        <v>1.0000000000000001E-5</v>
      </c>
      <c r="B527" s="20">
        <v>0.1</v>
      </c>
      <c r="C527" s="20">
        <v>1E-8</v>
      </c>
      <c r="D527" s="20">
        <v>2.4999999999999999E-8</v>
      </c>
      <c r="E527" s="20">
        <f t="shared" si="32"/>
        <v>0.2</v>
      </c>
      <c r="F527" s="20">
        <f t="shared" si="33"/>
        <v>4.0000000000000003E-5</v>
      </c>
      <c r="G527" s="20">
        <f t="shared" si="34"/>
        <v>10000</v>
      </c>
      <c r="H527" s="23" t="s">
        <v>107</v>
      </c>
      <c r="I527" s="20">
        <v>2.0256899999999999E-8</v>
      </c>
      <c r="J527" s="20">
        <v>2.2725500000000001E-8</v>
      </c>
      <c r="K527" s="20">
        <f t="shared" si="35"/>
        <v>0.89137312710391403</v>
      </c>
    </row>
    <row r="528" spans="1:11">
      <c r="A528" s="20">
        <v>1.0000000000000001E-5</v>
      </c>
      <c r="B528" s="20">
        <v>0.1</v>
      </c>
      <c r="C528" s="20">
        <v>9.9999999999999995E-8</v>
      </c>
      <c r="D528" s="20">
        <v>2.4999999999999999E-17</v>
      </c>
      <c r="E528" s="20">
        <f t="shared" si="32"/>
        <v>200000000</v>
      </c>
      <c r="F528" s="20">
        <f t="shared" si="33"/>
        <v>3.9999999999999996E-4</v>
      </c>
      <c r="G528" s="20">
        <f t="shared" si="34"/>
        <v>10000</v>
      </c>
      <c r="H528" s="23" t="s">
        <v>107</v>
      </c>
      <c r="I528" s="20">
        <v>1.9637240532870501E-8</v>
      </c>
      <c r="J528" s="20">
        <v>1.9638429889432099E-8</v>
      </c>
      <c r="K528" s="20">
        <f t="shared" si="35"/>
        <v>0.99993943728860735</v>
      </c>
    </row>
    <row r="529" spans="1:11">
      <c r="A529" s="20">
        <v>1.0000000000000001E-5</v>
      </c>
      <c r="B529" s="20">
        <v>0.1</v>
      </c>
      <c r="C529" s="20">
        <v>9.9999999999999995E-8</v>
      </c>
      <c r="D529" s="20">
        <v>2.5000000000000002E-16</v>
      </c>
      <c r="E529" s="20">
        <f t="shared" si="32"/>
        <v>20000000</v>
      </c>
      <c r="F529" s="20">
        <f t="shared" si="33"/>
        <v>3.9999999999999996E-4</v>
      </c>
      <c r="G529" s="20">
        <f t="shared" si="34"/>
        <v>10000</v>
      </c>
      <c r="H529" s="23" t="s">
        <v>107</v>
      </c>
      <c r="I529" s="20">
        <v>1.9637239204987101E-8</v>
      </c>
      <c r="J529" s="20">
        <v>1.9638455415096301E-8</v>
      </c>
      <c r="K529" s="20">
        <f t="shared" si="35"/>
        <v>0.99993806997121248</v>
      </c>
    </row>
    <row r="530" spans="1:11">
      <c r="A530" s="20">
        <v>1.0000000000000001E-5</v>
      </c>
      <c r="B530" s="20">
        <v>0.1</v>
      </c>
      <c r="C530" s="20">
        <v>9.9999999999999995E-8</v>
      </c>
      <c r="D530" s="20">
        <v>2.5E-15</v>
      </c>
      <c r="E530" s="20">
        <f t="shared" si="32"/>
        <v>2000000</v>
      </c>
      <c r="F530" s="20">
        <f t="shared" si="33"/>
        <v>3.9999999999999996E-4</v>
      </c>
      <c r="G530" s="20">
        <f t="shared" si="34"/>
        <v>10000</v>
      </c>
      <c r="H530" s="23" t="s">
        <v>107</v>
      </c>
      <c r="I530" s="20">
        <v>1.9637226774685201E-8</v>
      </c>
      <c r="J530" s="20">
        <v>1.9638828293125201E-8</v>
      </c>
      <c r="K530" s="20">
        <f t="shared" si="35"/>
        <v>0.9999184514261189</v>
      </c>
    </row>
    <row r="531" spans="1:11">
      <c r="A531" s="20">
        <v>1.0000000000000001E-5</v>
      </c>
      <c r="B531" s="20">
        <v>0.1</v>
      </c>
      <c r="C531" s="20">
        <v>9.9999999999999995E-8</v>
      </c>
      <c r="D531" s="20">
        <v>2.5000000000000001E-14</v>
      </c>
      <c r="E531" s="20">
        <f t="shared" si="32"/>
        <v>200000</v>
      </c>
      <c r="F531" s="20">
        <f t="shared" si="33"/>
        <v>3.9999999999999996E-4</v>
      </c>
      <c r="G531" s="20">
        <f t="shared" si="34"/>
        <v>10000</v>
      </c>
      <c r="H531" s="23" t="s">
        <v>107</v>
      </c>
      <c r="I531" s="20">
        <v>1.9637272903712001E-8</v>
      </c>
      <c r="J531" s="20">
        <v>1.9640629049768501E-8</v>
      </c>
      <c r="K531" s="20">
        <f t="shared" si="35"/>
        <v>0.99982912227261178</v>
      </c>
    </row>
    <row r="532" spans="1:11">
      <c r="A532" s="20">
        <v>1.0000000000000001E-5</v>
      </c>
      <c r="B532" s="20">
        <v>0.1</v>
      </c>
      <c r="C532" s="20">
        <v>9.9999999999999995E-8</v>
      </c>
      <c r="D532" s="20">
        <v>2.4999999999999999E-13</v>
      </c>
      <c r="E532" s="20">
        <f t="shared" si="32"/>
        <v>20000</v>
      </c>
      <c r="F532" s="20">
        <f t="shared" si="33"/>
        <v>3.9999999999999996E-4</v>
      </c>
      <c r="G532" s="20">
        <f t="shared" si="34"/>
        <v>10000</v>
      </c>
      <c r="H532" s="23" t="s">
        <v>107</v>
      </c>
      <c r="I532" s="20">
        <v>1.9636881712549299E-8</v>
      </c>
      <c r="J532" s="20">
        <v>1.96463274286958E-8</v>
      </c>
      <c r="K532" s="20">
        <f t="shared" si="35"/>
        <v>0.99951921211835737</v>
      </c>
    </row>
    <row r="533" spans="1:11">
      <c r="A533" s="20">
        <v>1.0000000000000001E-5</v>
      </c>
      <c r="B533" s="20">
        <v>0.1</v>
      </c>
      <c r="C533" s="20">
        <v>9.9999999999999995E-8</v>
      </c>
      <c r="D533" s="20">
        <v>2.4999999999999998E-12</v>
      </c>
      <c r="E533" s="20">
        <f t="shared" si="32"/>
        <v>2000.0000000000002</v>
      </c>
      <c r="F533" s="20">
        <f t="shared" si="33"/>
        <v>3.9999999999999996E-4</v>
      </c>
      <c r="G533" s="20">
        <f t="shared" si="34"/>
        <v>10000</v>
      </c>
      <c r="H533" s="23" t="s">
        <v>107</v>
      </c>
      <c r="I533" s="20">
        <v>1.9636647436222999E-8</v>
      </c>
      <c r="J533" s="20">
        <v>1.96652747534858E-8</v>
      </c>
      <c r="K533" s="20">
        <f t="shared" si="35"/>
        <v>0.99854427066889939</v>
      </c>
    </row>
    <row r="534" spans="1:11">
      <c r="A534" s="20">
        <v>1.0000000000000001E-5</v>
      </c>
      <c r="B534" s="20">
        <v>0.1</v>
      </c>
      <c r="C534" s="20">
        <v>9.9999999999999995E-8</v>
      </c>
      <c r="D534" s="20">
        <v>2.5000000000000001E-11</v>
      </c>
      <c r="E534" s="20">
        <f t="shared" si="32"/>
        <v>200</v>
      </c>
      <c r="F534" s="20">
        <f t="shared" si="33"/>
        <v>3.9999999999999996E-4</v>
      </c>
      <c r="G534" s="20">
        <f t="shared" si="34"/>
        <v>10000</v>
      </c>
      <c r="H534" s="23" t="s">
        <v>107</v>
      </c>
      <c r="I534" s="20">
        <v>1.9630677580809002E-8</v>
      </c>
      <c r="J534" s="20">
        <v>1.9726112632011099E-8</v>
      </c>
      <c r="K534" s="20">
        <f t="shared" si="35"/>
        <v>0.99516199400345973</v>
      </c>
    </row>
    <row r="535" spans="1:11">
      <c r="A535" s="20">
        <v>1.0000000000000001E-5</v>
      </c>
      <c r="B535" s="20">
        <v>0.1</v>
      </c>
      <c r="C535" s="20">
        <v>9.9999999999999995E-8</v>
      </c>
      <c r="D535" s="20">
        <v>2.5000000000000002E-10</v>
      </c>
      <c r="E535" s="20">
        <f t="shared" si="32"/>
        <v>20</v>
      </c>
      <c r="F535" s="20">
        <f t="shared" si="33"/>
        <v>3.9999999999999996E-4</v>
      </c>
      <c r="G535" s="20">
        <f t="shared" si="34"/>
        <v>10000</v>
      </c>
      <c r="H535" s="23" t="s">
        <v>107</v>
      </c>
      <c r="I535" s="20">
        <v>1.9660685403639299E-8</v>
      </c>
      <c r="J535" s="20">
        <v>1.9924298026965799E-8</v>
      </c>
      <c r="K535" s="20">
        <f t="shared" si="35"/>
        <v>0.98676928928839935</v>
      </c>
    </row>
    <row r="536" spans="1:11">
      <c r="A536" s="20">
        <v>1.0000000000000001E-5</v>
      </c>
      <c r="B536" s="20">
        <v>0.1</v>
      </c>
      <c r="C536" s="20">
        <v>9.9999999999999995E-8</v>
      </c>
      <c r="D536" s="20">
        <v>2.5000000000000001E-9</v>
      </c>
      <c r="E536" s="20">
        <f t="shared" si="32"/>
        <v>2</v>
      </c>
      <c r="F536" s="20">
        <f t="shared" si="33"/>
        <v>3.9999999999999996E-4</v>
      </c>
      <c r="G536" s="20">
        <f t="shared" si="34"/>
        <v>10000</v>
      </c>
      <c r="H536" s="23" t="s">
        <v>107</v>
      </c>
      <c r="I536" s="20">
        <v>1.9767287604867799E-8</v>
      </c>
      <c r="J536" s="20">
        <v>2.0643976102962501E-8</v>
      </c>
      <c r="K536" s="20">
        <f t="shared" si="35"/>
        <v>0.95753296294656665</v>
      </c>
    </row>
    <row r="537" spans="1:11">
      <c r="A537" s="20">
        <v>1.0000000000000001E-5</v>
      </c>
      <c r="B537" s="20">
        <v>0.1</v>
      </c>
      <c r="C537" s="20">
        <v>9.9999999999999995E-8</v>
      </c>
      <c r="D537" s="20">
        <v>2.4999999999999999E-8</v>
      </c>
      <c r="E537" s="20">
        <f t="shared" si="32"/>
        <v>0.2</v>
      </c>
      <c r="F537" s="20">
        <f t="shared" si="33"/>
        <v>3.9999999999999996E-4</v>
      </c>
      <c r="G537" s="20">
        <f t="shared" si="34"/>
        <v>10000</v>
      </c>
      <c r="H537" s="23" t="s">
        <v>107</v>
      </c>
      <c r="I537" s="20">
        <v>2.0256900039197001E-8</v>
      </c>
      <c r="J537" s="20">
        <v>2.2725504022226699E-8</v>
      </c>
      <c r="K537" s="20">
        <f t="shared" si="35"/>
        <v>0.89137297106302782</v>
      </c>
    </row>
    <row r="538" spans="1:11">
      <c r="A538" s="20">
        <v>1.0000000000000001E-5</v>
      </c>
      <c r="B538" s="20">
        <v>0.1</v>
      </c>
      <c r="C538" s="20">
        <v>9.9999999999999995E-7</v>
      </c>
      <c r="D538" s="20">
        <v>2.4999999999999999E-17</v>
      </c>
      <c r="E538" s="20">
        <f t="shared" si="32"/>
        <v>200000000</v>
      </c>
      <c r="F538" s="20">
        <f t="shared" si="33"/>
        <v>4.0000000000000001E-3</v>
      </c>
      <c r="G538" s="20">
        <f t="shared" si="34"/>
        <v>10000</v>
      </c>
      <c r="H538" s="23" t="s">
        <v>107</v>
      </c>
      <c r="I538" s="20">
        <v>1.9793066852992901E-8</v>
      </c>
      <c r="J538" s="20">
        <v>1.9794275363015299E-8</v>
      </c>
      <c r="K538" s="20">
        <f t="shared" si="35"/>
        <v>0.99993894648830361</v>
      </c>
    </row>
    <row r="539" spans="1:11">
      <c r="A539" s="20">
        <v>1.0000000000000001E-5</v>
      </c>
      <c r="B539" s="20">
        <v>0.1</v>
      </c>
      <c r="C539" s="20">
        <v>9.9999999999999995E-7</v>
      </c>
      <c r="D539" s="20">
        <v>2.5000000000000002E-16</v>
      </c>
      <c r="E539" s="20">
        <f t="shared" si="32"/>
        <v>20000000</v>
      </c>
      <c r="F539" s="20">
        <f t="shared" si="33"/>
        <v>4.0000000000000001E-3</v>
      </c>
      <c r="G539" s="20">
        <f t="shared" si="34"/>
        <v>10000</v>
      </c>
      <c r="H539" s="23" t="s">
        <v>107</v>
      </c>
      <c r="I539" s="20">
        <v>1.9793064103932201E-8</v>
      </c>
      <c r="J539" s="20">
        <v>1.9794294805517199E-8</v>
      </c>
      <c r="K539" s="20">
        <f t="shared" si="35"/>
        <v>0.99993782543924448</v>
      </c>
    </row>
    <row r="540" spans="1:11">
      <c r="A540" s="20">
        <v>1.0000000000000001E-5</v>
      </c>
      <c r="B540" s="20">
        <v>0.1</v>
      </c>
      <c r="C540" s="20">
        <v>9.9999999999999995E-7</v>
      </c>
      <c r="D540" s="20">
        <v>2.5E-15</v>
      </c>
      <c r="E540" s="20">
        <f t="shared" si="32"/>
        <v>2000000</v>
      </c>
      <c r="F540" s="20">
        <f t="shared" si="33"/>
        <v>4.0000000000000001E-3</v>
      </c>
      <c r="G540" s="20">
        <f t="shared" si="34"/>
        <v>10000</v>
      </c>
      <c r="H540" s="23" t="s">
        <v>107</v>
      </c>
      <c r="I540" s="20">
        <v>1.9793052212310599E-8</v>
      </c>
      <c r="J540" s="20">
        <v>1.9794666033982901E-8</v>
      </c>
      <c r="K540" s="20">
        <f t="shared" si="35"/>
        <v>0.99991847189189598</v>
      </c>
    </row>
    <row r="541" spans="1:11">
      <c r="A541" s="20">
        <v>1.0000000000000001E-5</v>
      </c>
      <c r="B541" s="20">
        <v>0.1</v>
      </c>
      <c r="C541" s="20">
        <v>9.9999999999999995E-7</v>
      </c>
      <c r="D541" s="20">
        <v>2.5000000000000001E-14</v>
      </c>
      <c r="E541" s="20">
        <f t="shared" si="32"/>
        <v>200000</v>
      </c>
      <c r="F541" s="20">
        <f t="shared" si="33"/>
        <v>4.0000000000000001E-3</v>
      </c>
      <c r="G541" s="20">
        <f t="shared" si="34"/>
        <v>10000</v>
      </c>
      <c r="H541" s="23" t="s">
        <v>107</v>
      </c>
      <c r="I541" s="20">
        <v>1.9793012474818001E-8</v>
      </c>
      <c r="J541" s="20">
        <v>1.97964657667423E-8</v>
      </c>
      <c r="K541" s="20">
        <f t="shared" si="35"/>
        <v>0.99982556018003477</v>
      </c>
    </row>
    <row r="542" spans="1:11">
      <c r="A542" s="20">
        <v>1.0000000000000001E-5</v>
      </c>
      <c r="B542" s="20">
        <v>0.1</v>
      </c>
      <c r="C542" s="20">
        <v>9.9999999999999995E-7</v>
      </c>
      <c r="D542" s="20">
        <v>2.4999999999999999E-13</v>
      </c>
      <c r="E542" s="20">
        <f t="shared" si="32"/>
        <v>20000</v>
      </c>
      <c r="F542" s="20">
        <f t="shared" si="33"/>
        <v>4.0000000000000001E-3</v>
      </c>
      <c r="G542" s="20">
        <f t="shared" si="34"/>
        <v>10000</v>
      </c>
      <c r="H542" s="23" t="s">
        <v>107</v>
      </c>
      <c r="I542" s="20">
        <v>1.9792800841647399E-8</v>
      </c>
      <c r="J542" s="20">
        <v>1.9802243110385501E-8</v>
      </c>
      <c r="K542" s="20">
        <f t="shared" si="35"/>
        <v>0.99952317175960992</v>
      </c>
    </row>
    <row r="543" spans="1:11">
      <c r="A543" s="20">
        <v>1.0000000000000001E-5</v>
      </c>
      <c r="B543" s="20">
        <v>0.1</v>
      </c>
      <c r="C543" s="20">
        <v>9.9999999999999995E-7</v>
      </c>
      <c r="D543" s="20">
        <v>2.4999999999999998E-12</v>
      </c>
      <c r="E543" s="20">
        <f t="shared" si="32"/>
        <v>2000.0000000000002</v>
      </c>
      <c r="F543" s="20">
        <f t="shared" si="33"/>
        <v>4.0000000000000001E-3</v>
      </c>
      <c r="G543" s="20">
        <f t="shared" si="34"/>
        <v>10000</v>
      </c>
      <c r="H543" s="23" t="s">
        <v>107</v>
      </c>
      <c r="I543" s="20">
        <v>1.9792483698980599E-8</v>
      </c>
      <c r="J543" s="20">
        <v>1.9821211705020499E-8</v>
      </c>
      <c r="K543" s="20">
        <f t="shared" si="35"/>
        <v>0.99855064329732057</v>
      </c>
    </row>
    <row r="544" spans="1:11">
      <c r="A544" s="20">
        <v>1.0000000000000001E-5</v>
      </c>
      <c r="B544" s="20">
        <v>0.1</v>
      </c>
      <c r="C544" s="20">
        <v>9.9999999999999995E-7</v>
      </c>
      <c r="D544" s="20">
        <v>2.5000000000000001E-11</v>
      </c>
      <c r="E544" s="20">
        <f t="shared" si="32"/>
        <v>200</v>
      </c>
      <c r="F544" s="20">
        <f t="shared" si="33"/>
        <v>4.0000000000000001E-3</v>
      </c>
      <c r="G544" s="20">
        <f t="shared" si="34"/>
        <v>10000</v>
      </c>
      <c r="H544" s="23" t="s">
        <v>107</v>
      </c>
      <c r="I544" s="20">
        <v>1.9786385335442699E-8</v>
      </c>
      <c r="J544" s="20">
        <v>1.98822570277937E-8</v>
      </c>
      <c r="K544" s="20">
        <f t="shared" si="35"/>
        <v>0.9951780277150134</v>
      </c>
    </row>
    <row r="545" spans="1:11">
      <c r="A545" s="20">
        <v>1.0000000000000001E-5</v>
      </c>
      <c r="B545" s="20">
        <v>0.1</v>
      </c>
      <c r="C545" s="20">
        <v>9.9999999999999995E-7</v>
      </c>
      <c r="D545" s="20">
        <v>2.5000000000000002E-10</v>
      </c>
      <c r="E545" s="20">
        <f t="shared" si="32"/>
        <v>20</v>
      </c>
      <c r="F545" s="20">
        <f t="shared" si="33"/>
        <v>4.0000000000000001E-3</v>
      </c>
      <c r="G545" s="20">
        <f t="shared" si="34"/>
        <v>10000</v>
      </c>
      <c r="H545" s="23" t="s">
        <v>107</v>
      </c>
      <c r="I545" s="20">
        <v>1.9816602974374101E-8</v>
      </c>
      <c r="J545" s="20">
        <v>2.0081381533923399E-8</v>
      </c>
      <c r="K545" s="20">
        <f t="shared" si="35"/>
        <v>0.98681472392215597</v>
      </c>
    </row>
    <row r="546" spans="1:11">
      <c r="A546" s="20">
        <v>1.0000000000000001E-5</v>
      </c>
      <c r="B546" s="20">
        <v>0.1</v>
      </c>
      <c r="C546" s="20">
        <v>9.9999999999999995E-7</v>
      </c>
      <c r="D546" s="20">
        <v>2.5000000000000001E-9</v>
      </c>
      <c r="E546" s="20">
        <f t="shared" si="32"/>
        <v>2</v>
      </c>
      <c r="F546" s="20">
        <f t="shared" si="33"/>
        <v>4.0000000000000001E-3</v>
      </c>
      <c r="G546" s="20">
        <f t="shared" si="34"/>
        <v>10000</v>
      </c>
      <c r="H546" s="23" t="s">
        <v>107</v>
      </c>
      <c r="I546" s="20">
        <v>1.9922506838413299E-8</v>
      </c>
      <c r="J546" s="20">
        <v>2.0804063532094999E-8</v>
      </c>
      <c r="K546" s="20">
        <f t="shared" si="35"/>
        <v>0.95762574497421149</v>
      </c>
    </row>
    <row r="547" spans="1:11">
      <c r="A547" s="20">
        <v>1.0000000000000001E-5</v>
      </c>
      <c r="B547" s="20">
        <v>0.1</v>
      </c>
      <c r="C547" s="20">
        <v>9.9999999999999995E-7</v>
      </c>
      <c r="D547" s="20">
        <v>2.4999999999999999E-8</v>
      </c>
      <c r="E547" s="20">
        <f t="shared" si="32"/>
        <v>0.2</v>
      </c>
      <c r="F547" s="20">
        <f t="shared" si="33"/>
        <v>4.0000000000000001E-3</v>
      </c>
      <c r="G547" s="20">
        <f t="shared" si="34"/>
        <v>10000</v>
      </c>
      <c r="H547" s="23" t="s">
        <v>107</v>
      </c>
      <c r="I547" s="20">
        <v>2.0416237290364901E-8</v>
      </c>
      <c r="J547" s="20">
        <v>2.28891602392998E-8</v>
      </c>
      <c r="K547" s="20">
        <f t="shared" si="35"/>
        <v>0.89196095780355511</v>
      </c>
    </row>
    <row r="548" spans="1:11">
      <c r="A548" s="20">
        <v>1.0000000000000001E-5</v>
      </c>
      <c r="B548" s="20">
        <v>0.1</v>
      </c>
      <c r="C548" s="20">
        <v>1.0000000000000001E-5</v>
      </c>
      <c r="D548" s="20">
        <v>2.4999999999999999E-13</v>
      </c>
      <c r="E548" s="20">
        <f t="shared" si="32"/>
        <v>20000</v>
      </c>
      <c r="F548" s="20">
        <f t="shared" si="33"/>
        <v>0.04</v>
      </c>
      <c r="G548" s="20">
        <f t="shared" si="34"/>
        <v>10000</v>
      </c>
      <c r="H548" s="23" t="s">
        <v>107</v>
      </c>
      <c r="I548" s="20">
        <v>2.1237500000000001E-8</v>
      </c>
      <c r="J548" s="20">
        <v>2.1247499999999999E-8</v>
      </c>
      <c r="K548" s="20">
        <f t="shared" si="35"/>
        <v>0.99952935639487006</v>
      </c>
    </row>
    <row r="549" spans="1:11">
      <c r="A549" s="20">
        <v>1.0000000000000001E-5</v>
      </c>
      <c r="B549" s="20">
        <v>0.1</v>
      </c>
      <c r="C549" s="20">
        <v>1.0000000000000001E-5</v>
      </c>
      <c r="D549" s="20">
        <v>2.4999999999999998E-12</v>
      </c>
      <c r="E549" s="20">
        <f t="shared" si="32"/>
        <v>2000.0000000000002</v>
      </c>
      <c r="F549" s="20">
        <f t="shared" si="33"/>
        <v>0.04</v>
      </c>
      <c r="G549" s="20">
        <f t="shared" si="34"/>
        <v>10000</v>
      </c>
      <c r="H549" s="23" t="s">
        <v>107</v>
      </c>
      <c r="I549" s="20">
        <v>2.12378E-8</v>
      </c>
      <c r="J549" s="20">
        <v>2.1267300000000001E-8</v>
      </c>
      <c r="K549" s="20">
        <f t="shared" si="35"/>
        <v>0.99861289397337694</v>
      </c>
    </row>
    <row r="550" spans="1:11">
      <c r="A550" s="20">
        <v>1.0000000000000001E-5</v>
      </c>
      <c r="B550" s="20">
        <v>0.1</v>
      </c>
      <c r="C550" s="20">
        <v>1.0000000000000001E-5</v>
      </c>
      <c r="D550" s="20">
        <v>2.5000000000000001E-11</v>
      </c>
      <c r="E550" s="20">
        <f t="shared" si="32"/>
        <v>200</v>
      </c>
      <c r="F550" s="20">
        <f t="shared" si="33"/>
        <v>0.04</v>
      </c>
      <c r="G550" s="20">
        <f t="shared" si="34"/>
        <v>10000</v>
      </c>
      <c r="H550" s="23" t="s">
        <v>107</v>
      </c>
      <c r="I550" s="20">
        <v>2.12294E-8</v>
      </c>
      <c r="J550" s="20">
        <v>2.1330400000000002E-8</v>
      </c>
      <c r="K550" s="20">
        <f t="shared" si="35"/>
        <v>0.99526497393391578</v>
      </c>
    </row>
    <row r="551" spans="1:11">
      <c r="A551" s="20">
        <v>1.0000000000000001E-5</v>
      </c>
      <c r="B551" s="20">
        <v>0.1</v>
      </c>
      <c r="C551" s="20">
        <v>1.0000000000000001E-5</v>
      </c>
      <c r="D551" s="20">
        <v>2.5000000000000002E-10</v>
      </c>
      <c r="E551" s="20">
        <f t="shared" si="32"/>
        <v>20</v>
      </c>
      <c r="F551" s="20">
        <f t="shared" si="33"/>
        <v>0.04</v>
      </c>
      <c r="G551" s="20">
        <f t="shared" si="34"/>
        <v>10000</v>
      </c>
      <c r="H551" s="23" t="s">
        <v>107</v>
      </c>
      <c r="I551" s="20">
        <v>2.12627E-8</v>
      </c>
      <c r="J551" s="20">
        <v>2.15364E-8</v>
      </c>
      <c r="K551" s="20">
        <f t="shared" si="35"/>
        <v>0.98729128359428686</v>
      </c>
    </row>
    <row r="552" spans="1:11">
      <c r="A552" s="20">
        <v>1.0000000000000001E-5</v>
      </c>
      <c r="B552" s="20">
        <v>0.1</v>
      </c>
      <c r="C552" s="20">
        <v>1.0000000000000001E-5</v>
      </c>
      <c r="D552" s="20">
        <v>2.5000000000000001E-9</v>
      </c>
      <c r="E552" s="20">
        <f t="shared" si="32"/>
        <v>2</v>
      </c>
      <c r="F552" s="20">
        <f t="shared" si="33"/>
        <v>0.04</v>
      </c>
      <c r="G552" s="20">
        <f t="shared" si="34"/>
        <v>10000</v>
      </c>
      <c r="H552" s="23" t="s">
        <v>107</v>
      </c>
      <c r="I552" s="20">
        <v>2.1374700000000001E-8</v>
      </c>
      <c r="J552" s="20">
        <v>2.2280199999999999E-8</v>
      </c>
      <c r="K552" s="20">
        <f t="shared" si="35"/>
        <v>0.95935853358587453</v>
      </c>
    </row>
    <row r="553" spans="1:11">
      <c r="A553" s="20">
        <v>1.0000000000000001E-5</v>
      </c>
      <c r="B553" s="20">
        <v>0.1</v>
      </c>
      <c r="C553" s="20">
        <v>1.0000000000000001E-5</v>
      </c>
      <c r="D553" s="20">
        <v>2.4999999999999999E-8</v>
      </c>
      <c r="E553" s="20">
        <f t="shared" si="32"/>
        <v>0.2</v>
      </c>
      <c r="F553" s="20">
        <f t="shared" si="33"/>
        <v>0.04</v>
      </c>
      <c r="G553" s="20">
        <f t="shared" si="34"/>
        <v>10000</v>
      </c>
      <c r="H553" s="23" t="s">
        <v>107</v>
      </c>
      <c r="I553" s="20">
        <v>2.1890700000000001E-8</v>
      </c>
      <c r="J553" s="20">
        <v>2.4455299999999999E-8</v>
      </c>
      <c r="K553" s="20">
        <f t="shared" si="35"/>
        <v>0.89513111677223345</v>
      </c>
    </row>
    <row r="554" spans="1:11">
      <c r="A554" s="20">
        <v>1.0000000000000001E-5</v>
      </c>
      <c r="B554" s="20">
        <v>0.1</v>
      </c>
      <c r="C554" s="20">
        <v>1E-4</v>
      </c>
      <c r="D554" s="20">
        <v>2.4999999999999999E-17</v>
      </c>
      <c r="E554" s="20">
        <f t="shared" si="32"/>
        <v>200000000</v>
      </c>
      <c r="F554" s="20">
        <f t="shared" si="33"/>
        <v>0.4</v>
      </c>
      <c r="G554" s="20">
        <f t="shared" si="34"/>
        <v>10000</v>
      </c>
      <c r="H554" s="23" t="s">
        <v>107</v>
      </c>
      <c r="I554" s="20">
        <v>3.84860023544305E-8</v>
      </c>
      <c r="J554" s="20">
        <v>3.8488237299228298E-8</v>
      </c>
      <c r="K554" s="20">
        <f t="shared" si="35"/>
        <v>0.99994193174448542</v>
      </c>
    </row>
    <row r="555" spans="1:11">
      <c r="A555" s="20">
        <v>1.0000000000000001E-5</v>
      </c>
      <c r="B555" s="20">
        <v>0.1</v>
      </c>
      <c r="C555" s="20">
        <v>1E-4</v>
      </c>
      <c r="D555" s="20">
        <v>2.5000000000000002E-16</v>
      </c>
      <c r="E555" s="20">
        <f t="shared" si="32"/>
        <v>20000000</v>
      </c>
      <c r="F555" s="20">
        <f t="shared" si="33"/>
        <v>0.4</v>
      </c>
      <c r="G555" s="20">
        <f t="shared" si="34"/>
        <v>10000</v>
      </c>
      <c r="H555" s="23" t="s">
        <v>107</v>
      </c>
      <c r="I555" s="20">
        <v>3.8485989376740301E-8</v>
      </c>
      <c r="J555" s="20">
        <v>3.8488212100708798E-8</v>
      </c>
      <c r="K555" s="20">
        <f t="shared" si="35"/>
        <v>0.99994224922782382</v>
      </c>
    </row>
    <row r="556" spans="1:11">
      <c r="A556" s="20">
        <v>1.0000000000000001E-5</v>
      </c>
      <c r="B556" s="20">
        <v>0.1</v>
      </c>
      <c r="C556" s="20">
        <v>1E-4</v>
      </c>
      <c r="D556" s="20">
        <v>2.5E-15</v>
      </c>
      <c r="E556" s="20">
        <f t="shared" si="32"/>
        <v>2000000</v>
      </c>
      <c r="F556" s="20">
        <f t="shared" si="33"/>
        <v>0.4</v>
      </c>
      <c r="G556" s="20">
        <f t="shared" si="34"/>
        <v>10000</v>
      </c>
      <c r="H556" s="23" t="s">
        <v>107</v>
      </c>
      <c r="I556" s="20">
        <v>3.8485967424214003E-8</v>
      </c>
      <c r="J556" s="20">
        <v>3.84886298131546E-8</v>
      </c>
      <c r="K556" s="20">
        <f t="shared" si="35"/>
        <v>0.99993082661155974</v>
      </c>
    </row>
    <row r="557" spans="1:11">
      <c r="A557" s="20">
        <v>1.0000000000000001E-5</v>
      </c>
      <c r="B557" s="20">
        <v>0.1</v>
      </c>
      <c r="C557" s="20">
        <v>1E-4</v>
      </c>
      <c r="D557" s="20">
        <v>2.5000000000000001E-14</v>
      </c>
      <c r="E557" s="20">
        <f t="shared" si="32"/>
        <v>200000</v>
      </c>
      <c r="F557" s="20">
        <f t="shared" si="33"/>
        <v>0.4</v>
      </c>
      <c r="G557" s="20">
        <f t="shared" si="34"/>
        <v>10000</v>
      </c>
      <c r="H557" s="23" t="s">
        <v>107</v>
      </c>
      <c r="I557" s="20">
        <v>3.8485965599621999E-8</v>
      </c>
      <c r="J557" s="20">
        <v>3.8491072079686603E-8</v>
      </c>
      <c r="K557" s="20">
        <f t="shared" si="35"/>
        <v>0.99986733338957068</v>
      </c>
    </row>
    <row r="558" spans="1:11">
      <c r="A558" s="20">
        <v>1.0000000000000001E-5</v>
      </c>
      <c r="B558" s="20">
        <v>0.1</v>
      </c>
      <c r="C558" s="20">
        <v>1E-4</v>
      </c>
      <c r="D558" s="20">
        <v>2.4999999999999999E-13</v>
      </c>
      <c r="E558" s="20">
        <f t="shared" si="32"/>
        <v>20000</v>
      </c>
      <c r="F558" s="20">
        <f t="shared" si="33"/>
        <v>0.4</v>
      </c>
      <c r="G558" s="20">
        <f t="shared" si="34"/>
        <v>10000</v>
      </c>
      <c r="H558" s="23" t="s">
        <v>107</v>
      </c>
      <c r="I558" s="20">
        <v>3.8485301301091E-8</v>
      </c>
      <c r="J558" s="20">
        <v>3.8499058194600497E-8</v>
      </c>
      <c r="K558" s="20">
        <f t="shared" si="35"/>
        <v>0.99964266934946922</v>
      </c>
    </row>
    <row r="559" spans="1:11">
      <c r="A559" s="20">
        <v>1.0000000000000001E-5</v>
      </c>
      <c r="B559" s="20">
        <v>0.1</v>
      </c>
      <c r="C559" s="20">
        <v>1E-4</v>
      </c>
      <c r="D559" s="20">
        <v>2.4999999999999998E-12</v>
      </c>
      <c r="E559" s="20">
        <f t="shared" si="32"/>
        <v>2000.0000000000002</v>
      </c>
      <c r="F559" s="20">
        <f t="shared" si="33"/>
        <v>0.4</v>
      </c>
      <c r="G559" s="20">
        <f t="shared" si="34"/>
        <v>10000</v>
      </c>
      <c r="H559" s="23" t="s">
        <v>107</v>
      </c>
      <c r="I559" s="20">
        <v>3.8485911663933699E-8</v>
      </c>
      <c r="J559" s="20">
        <v>3.8525712561156798E-8</v>
      </c>
      <c r="K559" s="20">
        <f t="shared" si="35"/>
        <v>0.99896690042630831</v>
      </c>
    </row>
    <row r="560" spans="1:11">
      <c r="A560" s="20">
        <v>1.0000000000000001E-5</v>
      </c>
      <c r="B560" s="20">
        <v>0.1</v>
      </c>
      <c r="C560" s="20">
        <v>1E-4</v>
      </c>
      <c r="D560" s="20">
        <v>2.5000000000000001E-11</v>
      </c>
      <c r="E560" s="20">
        <f t="shared" si="32"/>
        <v>200</v>
      </c>
      <c r="F560" s="20">
        <f t="shared" si="33"/>
        <v>0.4</v>
      </c>
      <c r="G560" s="20">
        <f t="shared" si="34"/>
        <v>10000</v>
      </c>
      <c r="H560" s="23" t="s">
        <v>107</v>
      </c>
      <c r="I560" s="20">
        <v>3.8469636839003303E-8</v>
      </c>
      <c r="J560" s="20">
        <v>3.8610756335314399E-8</v>
      </c>
      <c r="K560" s="20">
        <f t="shared" si="35"/>
        <v>0.99634507298729025</v>
      </c>
    </row>
    <row r="561" spans="1:11">
      <c r="A561" s="20">
        <v>1.0000000000000001E-5</v>
      </c>
      <c r="B561" s="20">
        <v>0.1</v>
      </c>
      <c r="C561" s="20">
        <v>1E-4</v>
      </c>
      <c r="D561" s="20">
        <v>2.5000000000000002E-10</v>
      </c>
      <c r="E561" s="20">
        <f t="shared" si="32"/>
        <v>20</v>
      </c>
      <c r="F561" s="20">
        <f t="shared" si="33"/>
        <v>0.4</v>
      </c>
      <c r="G561" s="20">
        <f t="shared" si="34"/>
        <v>10000</v>
      </c>
      <c r="H561" s="23" t="s">
        <v>107</v>
      </c>
      <c r="I561" s="20">
        <v>3.85253461526709E-8</v>
      </c>
      <c r="J561" s="20">
        <v>3.88924039399107E-8</v>
      </c>
      <c r="K561" s="20">
        <f t="shared" si="35"/>
        <v>0.99056222423774809</v>
      </c>
    </row>
    <row r="562" spans="1:11">
      <c r="A562" s="20">
        <v>1.0000000000000001E-5</v>
      </c>
      <c r="B562" s="20">
        <v>0.1</v>
      </c>
      <c r="C562" s="20">
        <v>1E-4</v>
      </c>
      <c r="D562" s="20">
        <v>2.5000000000000001E-9</v>
      </c>
      <c r="E562" s="20">
        <f t="shared" si="32"/>
        <v>2</v>
      </c>
      <c r="F562" s="20">
        <f t="shared" si="33"/>
        <v>0.4</v>
      </c>
      <c r="G562" s="20">
        <f t="shared" si="34"/>
        <v>10000</v>
      </c>
      <c r="H562" s="23" t="s">
        <v>107</v>
      </c>
      <c r="I562" s="20">
        <v>3.8691906441046902E-8</v>
      </c>
      <c r="J562" s="20">
        <v>3.9909295613165901E-8</v>
      </c>
      <c r="K562" s="20">
        <f t="shared" si="35"/>
        <v>0.96949609975783713</v>
      </c>
    </row>
    <row r="563" spans="1:11">
      <c r="A563" s="20">
        <v>1.0000000000000001E-5</v>
      </c>
      <c r="B563" s="20">
        <v>0.1</v>
      </c>
      <c r="C563" s="20">
        <v>1E-4</v>
      </c>
      <c r="D563" s="20">
        <v>2.4999999999999999E-8</v>
      </c>
      <c r="E563" s="20">
        <f t="shared" si="32"/>
        <v>0.2</v>
      </c>
      <c r="F563" s="20">
        <f t="shared" si="33"/>
        <v>0.4</v>
      </c>
      <c r="G563" s="20">
        <f t="shared" si="34"/>
        <v>10000</v>
      </c>
      <c r="H563" s="23" t="s">
        <v>107</v>
      </c>
      <c r="I563" s="20">
        <v>3.9457768501932197E-8</v>
      </c>
      <c r="J563" s="20">
        <v>4.2852766762569202E-8</v>
      </c>
      <c r="K563" s="20">
        <f t="shared" si="35"/>
        <v>0.92077528437201284</v>
      </c>
    </row>
    <row r="564" spans="1:11">
      <c r="A564" s="20">
        <v>1.0000000000000001E-5</v>
      </c>
      <c r="B564" s="20">
        <v>1</v>
      </c>
      <c r="C564" s="20">
        <v>0</v>
      </c>
      <c r="D564" s="20">
        <v>2.4999999999999999E-17</v>
      </c>
      <c r="E564" s="20">
        <f t="shared" si="32"/>
        <v>200000000</v>
      </c>
      <c r="F564" s="20">
        <f t="shared" si="33"/>
        <v>0</v>
      </c>
      <c r="G564" s="20">
        <f t="shared" si="34"/>
        <v>99999.999999999985</v>
      </c>
      <c r="H564" s="23" t="s">
        <v>107</v>
      </c>
      <c r="I564" s="20">
        <v>1.9635671617437401E-7</v>
      </c>
      <c r="J564" s="20">
        <v>1.98620955062512E-7</v>
      </c>
      <c r="K564" s="20">
        <f t="shared" si="35"/>
        <v>0.98860020138647831</v>
      </c>
    </row>
    <row r="565" spans="1:11">
      <c r="A565" s="20">
        <v>1.0000000000000001E-5</v>
      </c>
      <c r="B565" s="20">
        <v>1</v>
      </c>
      <c r="C565" s="20">
        <v>0</v>
      </c>
      <c r="D565" s="20">
        <v>2.5000000000000002E-16</v>
      </c>
      <c r="E565" s="20">
        <f t="shared" si="32"/>
        <v>20000000</v>
      </c>
      <c r="F565" s="20">
        <f t="shared" si="33"/>
        <v>0</v>
      </c>
      <c r="G565" s="20">
        <f t="shared" si="34"/>
        <v>99999.999999999985</v>
      </c>
      <c r="H565" s="23" t="s">
        <v>107</v>
      </c>
      <c r="I565" s="20">
        <v>1.963566972799E-7</v>
      </c>
      <c r="J565" s="20">
        <v>1.98620991937863E-7</v>
      </c>
      <c r="K565" s="20">
        <f t="shared" si="35"/>
        <v>0.98859992271777919</v>
      </c>
    </row>
    <row r="566" spans="1:11">
      <c r="A566" s="20">
        <v>1.0000000000000001E-5</v>
      </c>
      <c r="B566" s="20">
        <v>1</v>
      </c>
      <c r="C566" s="20">
        <v>0</v>
      </c>
      <c r="D566" s="20">
        <v>2.5E-15</v>
      </c>
      <c r="E566" s="20">
        <f t="shared" si="32"/>
        <v>2000000</v>
      </c>
      <c r="F566" s="20">
        <f t="shared" si="33"/>
        <v>0</v>
      </c>
      <c r="G566" s="20">
        <f t="shared" si="34"/>
        <v>99999.999999999985</v>
      </c>
      <c r="H566" s="23" t="s">
        <v>107</v>
      </c>
      <c r="I566" s="20">
        <v>1.9635668486529099E-7</v>
      </c>
      <c r="J566" s="20">
        <v>1.98620976720777E-7</v>
      </c>
      <c r="K566" s="20">
        <f t="shared" si="35"/>
        <v>0.98859993595404994</v>
      </c>
    </row>
    <row r="567" spans="1:11">
      <c r="A567" s="20">
        <v>1.0000000000000001E-5</v>
      </c>
      <c r="B567" s="20">
        <v>1</v>
      </c>
      <c r="C567" s="20">
        <v>0</v>
      </c>
      <c r="D567" s="20">
        <v>2.5000000000000001E-14</v>
      </c>
      <c r="E567" s="20">
        <f t="shared" si="32"/>
        <v>200000</v>
      </c>
      <c r="F567" s="20">
        <f t="shared" si="33"/>
        <v>0</v>
      </c>
      <c r="G567" s="20">
        <f t="shared" si="34"/>
        <v>99999.999999999985</v>
      </c>
      <c r="H567" s="23" t="s">
        <v>107</v>
      </c>
      <c r="I567" s="20">
        <v>1.9635666391187701E-7</v>
      </c>
      <c r="J567" s="20">
        <v>1.9862108045312201E-7</v>
      </c>
      <c r="K567" s="20">
        <f t="shared" si="35"/>
        <v>0.98859931415094959</v>
      </c>
    </row>
    <row r="568" spans="1:11">
      <c r="A568" s="20">
        <v>1.0000000000000001E-5</v>
      </c>
      <c r="B568" s="20">
        <v>1</v>
      </c>
      <c r="C568" s="20">
        <v>0</v>
      </c>
      <c r="D568" s="20">
        <v>2.4999999999999999E-13</v>
      </c>
      <c r="E568" s="20">
        <f t="shared" ref="E568:E619" si="36">A568*2*0.00025/D568</f>
        <v>20000</v>
      </c>
      <c r="F568" s="20">
        <f t="shared" si="33"/>
        <v>0</v>
      </c>
      <c r="G568" s="20">
        <f t="shared" si="34"/>
        <v>99999.999999999985</v>
      </c>
      <c r="H568" s="23" t="s">
        <v>107</v>
      </c>
      <c r="I568" s="20">
        <v>1.9635606631272101E-7</v>
      </c>
      <c r="J568" s="20">
        <v>1.9862142100870499E-7</v>
      </c>
      <c r="K568" s="20">
        <f t="shared" si="35"/>
        <v>0.98859461036740492</v>
      </c>
    </row>
    <row r="569" spans="1:11">
      <c r="A569" s="20">
        <v>1.0000000000000001E-5</v>
      </c>
      <c r="B569" s="20">
        <v>1</v>
      </c>
      <c r="C569" s="20">
        <v>0</v>
      </c>
      <c r="D569" s="20">
        <v>2.4999999999999998E-12</v>
      </c>
      <c r="E569" s="20">
        <f t="shared" si="36"/>
        <v>2000.0000000000002</v>
      </c>
      <c r="F569" s="20">
        <f t="shared" si="33"/>
        <v>0</v>
      </c>
      <c r="G569" s="20">
        <f t="shared" si="34"/>
        <v>99999.999999999985</v>
      </c>
      <c r="H569" s="23" t="s">
        <v>107</v>
      </c>
      <c r="I569" s="20">
        <v>1.9635523289914801E-7</v>
      </c>
      <c r="J569" s="20">
        <v>1.9861884607844299E-7</v>
      </c>
      <c r="K569" s="20">
        <f t="shared" si="35"/>
        <v>0.98860323064005218</v>
      </c>
    </row>
    <row r="570" spans="1:11">
      <c r="A570" s="20">
        <v>1.0000000000000001E-5</v>
      </c>
      <c r="B570" s="20">
        <v>1</v>
      </c>
      <c r="C570" s="20">
        <v>0</v>
      </c>
      <c r="D570" s="20">
        <v>2.5000000000000001E-11</v>
      </c>
      <c r="E570" s="20">
        <f t="shared" si="36"/>
        <v>200</v>
      </c>
      <c r="F570" s="20">
        <f t="shared" si="33"/>
        <v>0</v>
      </c>
      <c r="G570" s="20">
        <f t="shared" si="34"/>
        <v>99999.999999999985</v>
      </c>
      <c r="H570" s="23" t="s">
        <v>107</v>
      </c>
      <c r="I570" s="20">
        <v>1.9634786964975001E-7</v>
      </c>
      <c r="J570" s="20">
        <v>1.9863779242148801E-7</v>
      </c>
      <c r="K570" s="20">
        <f t="shared" si="35"/>
        <v>0.98847186759466676</v>
      </c>
    </row>
    <row r="571" spans="1:11">
      <c r="A571" s="20">
        <v>1.0000000000000001E-5</v>
      </c>
      <c r="B571" s="20">
        <v>1</v>
      </c>
      <c r="C571" s="20">
        <v>0</v>
      </c>
      <c r="D571" s="20">
        <v>2.5000000000000002E-10</v>
      </c>
      <c r="E571" s="20">
        <f t="shared" si="36"/>
        <v>20</v>
      </c>
      <c r="F571" s="20">
        <f t="shared" si="33"/>
        <v>0</v>
      </c>
      <c r="G571" s="20">
        <f t="shared" si="34"/>
        <v>99999.999999999985</v>
      </c>
      <c r="H571" s="23" t="s">
        <v>107</v>
      </c>
      <c r="I571" s="20">
        <v>1.9630089475713699E-7</v>
      </c>
      <c r="J571" s="20">
        <v>1.9875985101544499E-7</v>
      </c>
      <c r="K571" s="20">
        <f t="shared" si="35"/>
        <v>0.98762850623128651</v>
      </c>
    </row>
    <row r="572" spans="1:11">
      <c r="A572" s="20">
        <v>1.0000000000000001E-5</v>
      </c>
      <c r="B572" s="20">
        <v>1</v>
      </c>
      <c r="C572" s="20">
        <v>0</v>
      </c>
      <c r="D572" s="20">
        <v>2.5000000000000001E-9</v>
      </c>
      <c r="E572" s="20">
        <f t="shared" si="36"/>
        <v>2</v>
      </c>
      <c r="F572" s="20">
        <f t="shared" si="33"/>
        <v>0</v>
      </c>
      <c r="G572" s="20">
        <f t="shared" si="34"/>
        <v>99999.999999999985</v>
      </c>
      <c r="H572" s="23" t="s">
        <v>107</v>
      </c>
      <c r="I572" s="20">
        <v>1.96588214652822E-7</v>
      </c>
      <c r="J572" s="20">
        <v>1.99963565769896E-7</v>
      </c>
      <c r="K572" s="20">
        <f t="shared" si="35"/>
        <v>0.9831201693964684</v>
      </c>
    </row>
    <row r="573" spans="1:11">
      <c r="A573" s="20">
        <v>1.0000000000000001E-5</v>
      </c>
      <c r="B573" s="20">
        <v>1</v>
      </c>
      <c r="C573" s="20">
        <v>0</v>
      </c>
      <c r="D573" s="20">
        <v>2.4999999999999999E-8</v>
      </c>
      <c r="E573" s="20">
        <f t="shared" si="36"/>
        <v>0.2</v>
      </c>
      <c r="F573" s="20">
        <f t="shared" si="33"/>
        <v>0</v>
      </c>
      <c r="G573" s="20">
        <f t="shared" si="34"/>
        <v>99999.999999999985</v>
      </c>
      <c r="H573" s="23" t="s">
        <v>107</v>
      </c>
      <c r="I573" s="20">
        <v>1.9764194192309199E-7</v>
      </c>
      <c r="J573" s="20">
        <v>2.0664946048363801E-7</v>
      </c>
      <c r="K573" s="20">
        <f t="shared" si="35"/>
        <v>0.95641160378805246</v>
      </c>
    </row>
    <row r="574" spans="1:11">
      <c r="A574" s="20">
        <v>1.0000000000000001E-5</v>
      </c>
      <c r="B574" s="20">
        <v>1</v>
      </c>
      <c r="C574" s="20">
        <v>1E-8</v>
      </c>
      <c r="D574" s="20">
        <v>2.4999999999999999E-17</v>
      </c>
      <c r="E574" s="20">
        <f t="shared" si="36"/>
        <v>200000000</v>
      </c>
      <c r="F574" s="20">
        <f t="shared" si="33"/>
        <v>4.0000000000000003E-5</v>
      </c>
      <c r="G574" s="20">
        <f t="shared" si="34"/>
        <v>99999.999999999985</v>
      </c>
      <c r="H574" s="23" t="s">
        <v>107</v>
      </c>
      <c r="I574" s="20">
        <v>1.9637200000000001E-7</v>
      </c>
      <c r="J574" s="20">
        <v>1.9637300000000001E-7</v>
      </c>
      <c r="K574" s="20">
        <f t="shared" si="35"/>
        <v>0.99999490765023702</v>
      </c>
    </row>
    <row r="575" spans="1:11">
      <c r="A575" s="20">
        <v>1.0000000000000001E-5</v>
      </c>
      <c r="B575" s="20">
        <v>1</v>
      </c>
      <c r="C575" s="20">
        <v>1E-8</v>
      </c>
      <c r="D575" s="20">
        <v>2.5000000000000002E-16</v>
      </c>
      <c r="E575" s="20">
        <f t="shared" si="36"/>
        <v>20000000</v>
      </c>
      <c r="F575" s="20">
        <f t="shared" si="33"/>
        <v>4.0000000000000003E-5</v>
      </c>
      <c r="G575" s="20">
        <f t="shared" si="34"/>
        <v>99999.999999999985</v>
      </c>
      <c r="H575" s="23" t="s">
        <v>107</v>
      </c>
      <c r="I575" s="20">
        <v>1.9637200000000001E-7</v>
      </c>
      <c r="J575" s="20">
        <v>1.9637400000000001E-7</v>
      </c>
      <c r="K575" s="20">
        <f t="shared" si="35"/>
        <v>0.99998981535233789</v>
      </c>
    </row>
    <row r="576" spans="1:11">
      <c r="A576" s="20">
        <v>1.0000000000000001E-5</v>
      </c>
      <c r="B576" s="20">
        <v>1</v>
      </c>
      <c r="C576" s="20">
        <v>1E-8</v>
      </c>
      <c r="D576" s="20">
        <v>2.5E-15</v>
      </c>
      <c r="E576" s="20">
        <f t="shared" si="36"/>
        <v>2000000</v>
      </c>
      <c r="F576" s="20">
        <f t="shared" si="33"/>
        <v>4.0000000000000003E-5</v>
      </c>
      <c r="G576" s="20">
        <f t="shared" si="34"/>
        <v>99999.999999999985</v>
      </c>
      <c r="H576" s="23" t="s">
        <v>107</v>
      </c>
      <c r="I576" s="20">
        <v>1.9637200000000001E-7</v>
      </c>
      <c r="J576" s="20">
        <v>1.9637400000000001E-7</v>
      </c>
      <c r="K576" s="20">
        <f t="shared" si="35"/>
        <v>0.99998981535233789</v>
      </c>
    </row>
    <row r="577" spans="1:11">
      <c r="A577" s="20">
        <v>1.0000000000000001E-5</v>
      </c>
      <c r="B577" s="20">
        <v>1</v>
      </c>
      <c r="C577" s="20">
        <v>1E-8</v>
      </c>
      <c r="D577" s="20">
        <v>2.5000000000000001E-14</v>
      </c>
      <c r="E577" s="20">
        <f t="shared" si="36"/>
        <v>200000</v>
      </c>
      <c r="F577" s="20">
        <f t="shared" si="33"/>
        <v>4.0000000000000003E-5</v>
      </c>
      <c r="G577" s="20">
        <f t="shared" si="34"/>
        <v>99999.999999999985</v>
      </c>
      <c r="H577" s="23" t="s">
        <v>107</v>
      </c>
      <c r="I577" s="20">
        <v>1.9637200000000001E-7</v>
      </c>
      <c r="J577" s="20">
        <v>1.9637899999999999E-7</v>
      </c>
      <c r="K577" s="20">
        <f t="shared" si="35"/>
        <v>0.99996435464077127</v>
      </c>
    </row>
    <row r="578" spans="1:11">
      <c r="A578" s="20">
        <v>1.0000000000000001E-5</v>
      </c>
      <c r="B578" s="20">
        <v>1</v>
      </c>
      <c r="C578" s="20">
        <v>1E-8</v>
      </c>
      <c r="D578" s="20">
        <v>2.4999999999999999E-13</v>
      </c>
      <c r="E578" s="20">
        <f t="shared" si="36"/>
        <v>20000</v>
      </c>
      <c r="F578" s="20">
        <f t="shared" si="33"/>
        <v>4.0000000000000003E-5</v>
      </c>
      <c r="G578" s="20">
        <f t="shared" si="34"/>
        <v>99999.999999999985</v>
      </c>
      <c r="H578" s="23" t="s">
        <v>107</v>
      </c>
      <c r="I578" s="20">
        <v>1.9637300000000001E-7</v>
      </c>
      <c r="J578" s="20">
        <v>1.9639700000000001E-7</v>
      </c>
      <c r="K578" s="20">
        <f t="shared" si="35"/>
        <v>0.9998777985407109</v>
      </c>
    </row>
    <row r="579" spans="1:11">
      <c r="A579" s="20">
        <v>1.0000000000000001E-5</v>
      </c>
      <c r="B579" s="20">
        <v>1</v>
      </c>
      <c r="C579" s="20">
        <v>1E-8</v>
      </c>
      <c r="D579" s="20">
        <v>2.4999999999999998E-12</v>
      </c>
      <c r="E579" s="20">
        <f t="shared" si="36"/>
        <v>2000.0000000000002</v>
      </c>
      <c r="F579" s="20">
        <f t="shared" si="33"/>
        <v>4.0000000000000003E-5</v>
      </c>
      <c r="G579" s="20">
        <f t="shared" si="34"/>
        <v>99999.999999999985</v>
      </c>
      <c r="H579" s="23" t="s">
        <v>107</v>
      </c>
      <c r="I579" s="20">
        <v>1.96368E-7</v>
      </c>
      <c r="J579" s="20">
        <v>1.9645499999999999E-7</v>
      </c>
      <c r="K579" s="20">
        <f t="shared" si="35"/>
        <v>0.99955715049247928</v>
      </c>
    </row>
    <row r="580" spans="1:11">
      <c r="A580" s="20">
        <v>1.0000000000000001E-5</v>
      </c>
      <c r="B580" s="20">
        <v>1</v>
      </c>
      <c r="C580" s="20">
        <v>1E-8</v>
      </c>
      <c r="D580" s="20">
        <v>2.5000000000000001E-11</v>
      </c>
      <c r="E580" s="20">
        <f t="shared" si="36"/>
        <v>200</v>
      </c>
      <c r="F580" s="20">
        <f t="shared" ref="F580:F619" si="37">C580/(0.00025)</f>
        <v>4.0000000000000003E-5</v>
      </c>
      <c r="G580" s="20">
        <f t="shared" ref="G580:G619" si="38">B580/A580</f>
        <v>99999.999999999985</v>
      </c>
      <c r="H580" s="23" t="s">
        <v>107</v>
      </c>
      <c r="I580" s="20">
        <v>1.96366E-7</v>
      </c>
      <c r="J580" s="20">
        <v>1.96644E-7</v>
      </c>
      <c r="K580" s="20">
        <f t="shared" ref="K580:K619" si="39">I580/J580</f>
        <v>0.99858627774048536</v>
      </c>
    </row>
    <row r="581" spans="1:11">
      <c r="A581" s="20">
        <v>1.0000000000000001E-5</v>
      </c>
      <c r="B581" s="20">
        <v>1</v>
      </c>
      <c r="C581" s="20">
        <v>1E-8</v>
      </c>
      <c r="D581" s="20">
        <v>2.5000000000000002E-10</v>
      </c>
      <c r="E581" s="20">
        <f t="shared" si="36"/>
        <v>20</v>
      </c>
      <c r="F581" s="20">
        <f t="shared" si="37"/>
        <v>4.0000000000000003E-5</v>
      </c>
      <c r="G581" s="20">
        <f t="shared" si="38"/>
        <v>99999.999999999985</v>
      </c>
      <c r="H581" s="23" t="s">
        <v>107</v>
      </c>
      <c r="I581" s="20">
        <v>1.9630700000000001E-7</v>
      </c>
      <c r="J581" s="20">
        <v>1.97253E-7</v>
      </c>
      <c r="K581" s="20">
        <f t="shared" si="39"/>
        <v>0.99520412870780173</v>
      </c>
    </row>
    <row r="582" spans="1:11">
      <c r="A582" s="20">
        <v>1.0000000000000001E-5</v>
      </c>
      <c r="B582" s="20">
        <v>1</v>
      </c>
      <c r="C582" s="20">
        <v>1E-8</v>
      </c>
      <c r="D582" s="20">
        <v>2.5000000000000001E-9</v>
      </c>
      <c r="E582" s="20">
        <f t="shared" si="36"/>
        <v>2</v>
      </c>
      <c r="F582" s="20">
        <f t="shared" si="37"/>
        <v>4.0000000000000003E-5</v>
      </c>
      <c r="G582" s="20">
        <f t="shared" si="38"/>
        <v>99999.999999999985</v>
      </c>
      <c r="H582" s="23" t="s">
        <v>107</v>
      </c>
      <c r="I582" s="20">
        <v>1.9660700000000001E-7</v>
      </c>
      <c r="J582" s="20">
        <v>1.99235E-7</v>
      </c>
      <c r="K582" s="20">
        <f t="shared" si="39"/>
        <v>0.98680954651542152</v>
      </c>
    </row>
    <row r="583" spans="1:11">
      <c r="A583" s="20">
        <v>1.0000000000000001E-5</v>
      </c>
      <c r="B583" s="20">
        <v>1</v>
      </c>
      <c r="C583" s="20">
        <v>1E-8</v>
      </c>
      <c r="D583" s="20">
        <v>2.4999999999999999E-8</v>
      </c>
      <c r="E583" s="20">
        <f t="shared" si="36"/>
        <v>0.2</v>
      </c>
      <c r="F583" s="20">
        <f t="shared" si="37"/>
        <v>4.0000000000000003E-5</v>
      </c>
      <c r="G583" s="20">
        <f t="shared" si="38"/>
        <v>99999.999999999985</v>
      </c>
      <c r="H583" s="23" t="s">
        <v>107</v>
      </c>
      <c r="I583" s="20">
        <v>1.97673E-7</v>
      </c>
      <c r="J583" s="20">
        <v>2.06431E-7</v>
      </c>
      <c r="K583" s="20">
        <f t="shared" si="39"/>
        <v>0.95757420154918593</v>
      </c>
    </row>
    <row r="584" spans="1:11">
      <c r="A584" s="20">
        <v>1.0000000000000001E-5</v>
      </c>
      <c r="B584" s="20">
        <v>1</v>
      </c>
      <c r="C584" s="20">
        <v>9.9999999999999995E-8</v>
      </c>
      <c r="D584" s="20">
        <v>2.4999999999999999E-17</v>
      </c>
      <c r="E584" s="20">
        <f t="shared" si="36"/>
        <v>200000000</v>
      </c>
      <c r="F584" s="20">
        <f t="shared" si="37"/>
        <v>3.9999999999999996E-4</v>
      </c>
      <c r="G584" s="20">
        <f t="shared" si="38"/>
        <v>99999.999999999985</v>
      </c>
      <c r="H584" s="23" t="s">
        <v>107</v>
      </c>
      <c r="I584" s="20">
        <v>1.9637240558380199E-7</v>
      </c>
      <c r="J584" s="20">
        <v>1.9637387602261301E-7</v>
      </c>
      <c r="K584" s="20">
        <f t="shared" si="39"/>
        <v>0.99999251204467321</v>
      </c>
    </row>
    <row r="585" spans="1:11">
      <c r="A585" s="20">
        <v>1.0000000000000001E-5</v>
      </c>
      <c r="B585" s="20">
        <v>1</v>
      </c>
      <c r="C585" s="20">
        <v>9.9999999999999995E-8</v>
      </c>
      <c r="D585" s="20">
        <v>2.5000000000000002E-16</v>
      </c>
      <c r="E585" s="20">
        <f t="shared" si="36"/>
        <v>20000000</v>
      </c>
      <c r="F585" s="20">
        <f t="shared" si="37"/>
        <v>3.9999999999999996E-4</v>
      </c>
      <c r="G585" s="20">
        <f t="shared" si="38"/>
        <v>99999.999999999985</v>
      </c>
      <c r="H585" s="23" t="s">
        <v>107</v>
      </c>
      <c r="I585" s="20">
        <v>1.9637236204812899E-7</v>
      </c>
      <c r="J585" s="20">
        <v>1.9637384638711601E-7</v>
      </c>
      <c r="K585" s="20">
        <f t="shared" si="39"/>
        <v>0.99999244125929021</v>
      </c>
    </row>
    <row r="586" spans="1:11">
      <c r="A586" s="20">
        <v>1.0000000000000001E-5</v>
      </c>
      <c r="B586" s="20">
        <v>1</v>
      </c>
      <c r="C586" s="20">
        <v>9.9999999999999995E-8</v>
      </c>
      <c r="D586" s="20">
        <v>2.5E-15</v>
      </c>
      <c r="E586" s="20">
        <f t="shared" si="36"/>
        <v>2000000</v>
      </c>
      <c r="F586" s="20">
        <f t="shared" si="37"/>
        <v>3.9999999999999996E-4</v>
      </c>
      <c r="G586" s="20">
        <f t="shared" si="38"/>
        <v>99999.999999999985</v>
      </c>
      <c r="H586" s="23" t="s">
        <v>107</v>
      </c>
      <c r="I586" s="20">
        <v>1.9637234593807201E-7</v>
      </c>
      <c r="J586" s="20">
        <v>1.9637408440931699E-7</v>
      </c>
      <c r="K586" s="20">
        <f t="shared" si="39"/>
        <v>0.99999114714525483</v>
      </c>
    </row>
    <row r="587" spans="1:11">
      <c r="A587" s="20">
        <v>1.0000000000000001E-5</v>
      </c>
      <c r="B587" s="20">
        <v>1</v>
      </c>
      <c r="C587" s="20">
        <v>9.9999999999999995E-8</v>
      </c>
      <c r="D587" s="20">
        <v>2.5000000000000001E-14</v>
      </c>
      <c r="E587" s="20">
        <f t="shared" si="36"/>
        <v>200000</v>
      </c>
      <c r="F587" s="20">
        <f t="shared" si="37"/>
        <v>3.9999999999999996E-4</v>
      </c>
      <c r="G587" s="20">
        <f t="shared" si="38"/>
        <v>99999.999999999985</v>
      </c>
      <c r="H587" s="23" t="s">
        <v>107</v>
      </c>
      <c r="I587" s="20">
        <v>1.96372350197218E-7</v>
      </c>
      <c r="J587" s="20">
        <v>1.9637907061963899E-7</v>
      </c>
      <c r="K587" s="20">
        <f t="shared" si="39"/>
        <v>0.99996577831639699</v>
      </c>
    </row>
    <row r="588" spans="1:11">
      <c r="A588" s="20">
        <v>1.0000000000000001E-5</v>
      </c>
      <c r="B588" s="20">
        <v>1</v>
      </c>
      <c r="C588" s="20">
        <v>9.9999999999999995E-8</v>
      </c>
      <c r="D588" s="20">
        <v>2.4999999999999999E-13</v>
      </c>
      <c r="E588" s="20">
        <f t="shared" si="36"/>
        <v>20000</v>
      </c>
      <c r="F588" s="20">
        <f t="shared" si="37"/>
        <v>3.9999999999999996E-4</v>
      </c>
      <c r="G588" s="20">
        <f t="shared" si="38"/>
        <v>99999.999999999985</v>
      </c>
      <c r="H588" s="23" t="s">
        <v>107</v>
      </c>
      <c r="I588" s="20">
        <v>1.9637257873808999E-7</v>
      </c>
      <c r="J588" s="20">
        <v>1.9639712982311901E-7</v>
      </c>
      <c r="K588" s="20">
        <f t="shared" si="39"/>
        <v>0.99987499264856294</v>
      </c>
    </row>
    <row r="589" spans="1:11">
      <c r="A589" s="20">
        <v>1.0000000000000001E-5</v>
      </c>
      <c r="B589" s="20">
        <v>1</v>
      </c>
      <c r="C589" s="20">
        <v>9.9999999999999995E-8</v>
      </c>
      <c r="D589" s="20">
        <v>2.4999999999999998E-12</v>
      </c>
      <c r="E589" s="20">
        <f t="shared" si="36"/>
        <v>2000.0000000000002</v>
      </c>
      <c r="F589" s="20">
        <f t="shared" si="37"/>
        <v>3.9999999999999996E-4</v>
      </c>
      <c r="G589" s="20">
        <f t="shared" si="38"/>
        <v>99999.999999999985</v>
      </c>
      <c r="H589" s="23" t="s">
        <v>107</v>
      </c>
      <c r="I589" s="20">
        <v>1.96368298776516E-7</v>
      </c>
      <c r="J589" s="20">
        <v>1.9645509255340899E-7</v>
      </c>
      <c r="K589" s="20">
        <f t="shared" si="39"/>
        <v>0.99955820042247367</v>
      </c>
    </row>
    <row r="590" spans="1:11">
      <c r="A590" s="20">
        <v>1.0000000000000001E-5</v>
      </c>
      <c r="B590" s="20">
        <v>1</v>
      </c>
      <c r="C590" s="20">
        <v>9.9999999999999995E-8</v>
      </c>
      <c r="D590" s="20">
        <v>2.5000000000000001E-11</v>
      </c>
      <c r="E590" s="20">
        <f t="shared" si="36"/>
        <v>200</v>
      </c>
      <c r="F590" s="20">
        <f t="shared" si="37"/>
        <v>3.9999999999999996E-4</v>
      </c>
      <c r="G590" s="20">
        <f t="shared" si="38"/>
        <v>99999.999999999985</v>
      </c>
      <c r="H590" s="23" t="s">
        <v>107</v>
      </c>
      <c r="I590" s="20">
        <v>1.9636570699241E-7</v>
      </c>
      <c r="J590" s="20">
        <v>1.9664449117819599E-7</v>
      </c>
      <c r="K590" s="20">
        <f t="shared" si="39"/>
        <v>0.99858229343667015</v>
      </c>
    </row>
    <row r="591" spans="1:11">
      <c r="A591" s="20">
        <v>1.0000000000000001E-5</v>
      </c>
      <c r="B591" s="20">
        <v>1</v>
      </c>
      <c r="C591" s="20">
        <v>9.9999999999999995E-8</v>
      </c>
      <c r="D591" s="20">
        <v>2.5000000000000002E-10</v>
      </c>
      <c r="E591" s="20">
        <f t="shared" si="36"/>
        <v>20</v>
      </c>
      <c r="F591" s="20">
        <f t="shared" si="37"/>
        <v>3.9999999999999996E-4</v>
      </c>
      <c r="G591" s="20">
        <f t="shared" si="38"/>
        <v>99999.999999999985</v>
      </c>
      <c r="H591" s="23" t="s">
        <v>107</v>
      </c>
      <c r="I591" s="20">
        <v>1.9630678832853E-7</v>
      </c>
      <c r="J591" s="20">
        <v>1.97252759966304E-7</v>
      </c>
      <c r="K591" s="20">
        <f t="shared" si="39"/>
        <v>0.99520426665798944</v>
      </c>
    </row>
    <row r="592" spans="1:11">
      <c r="A592" s="20">
        <v>1.0000000000000001E-5</v>
      </c>
      <c r="B592" s="20">
        <v>1</v>
      </c>
      <c r="C592" s="20">
        <v>9.9999999999999995E-8</v>
      </c>
      <c r="D592" s="20">
        <v>2.5000000000000001E-9</v>
      </c>
      <c r="E592" s="20">
        <f t="shared" si="36"/>
        <v>2</v>
      </c>
      <c r="F592" s="20">
        <f t="shared" si="37"/>
        <v>3.9999999999999996E-4</v>
      </c>
      <c r="G592" s="20">
        <f t="shared" si="38"/>
        <v>99999.999999999985</v>
      </c>
      <c r="H592" s="23" t="s">
        <v>107</v>
      </c>
      <c r="I592" s="20">
        <v>1.96606855802267E-7</v>
      </c>
      <c r="J592" s="20">
        <v>1.99234704231076E-7</v>
      </c>
      <c r="K592" s="20">
        <f t="shared" si="39"/>
        <v>0.98681028770087575</v>
      </c>
    </row>
    <row r="593" spans="1:11">
      <c r="A593" s="20">
        <v>1.0000000000000001E-5</v>
      </c>
      <c r="B593" s="20">
        <v>1</v>
      </c>
      <c r="C593" s="20">
        <v>9.9999999999999995E-8</v>
      </c>
      <c r="D593" s="20">
        <v>2.4999999999999999E-8</v>
      </c>
      <c r="E593" s="20">
        <f t="shared" si="36"/>
        <v>0.2</v>
      </c>
      <c r="F593" s="20">
        <f t="shared" si="37"/>
        <v>3.9999999999999996E-4</v>
      </c>
      <c r="G593" s="20">
        <f t="shared" si="38"/>
        <v>99999.999999999985</v>
      </c>
      <c r="H593" s="23" t="s">
        <v>107</v>
      </c>
      <c r="I593" s="20">
        <v>1.9767287572586401E-7</v>
      </c>
      <c r="J593" s="20">
        <v>2.0643145808024099E-7</v>
      </c>
      <c r="K593" s="20">
        <f t="shared" si="39"/>
        <v>0.95757147463942982</v>
      </c>
    </row>
    <row r="594" spans="1:11">
      <c r="A594" s="20">
        <v>1.0000000000000001E-5</v>
      </c>
      <c r="B594" s="20">
        <v>1</v>
      </c>
      <c r="C594" s="20">
        <v>9.9999999999999995E-7</v>
      </c>
      <c r="D594" s="20">
        <v>2.4999999999999999E-17</v>
      </c>
      <c r="E594" s="20">
        <f t="shared" si="36"/>
        <v>200000000</v>
      </c>
      <c r="F594" s="20">
        <f t="shared" si="37"/>
        <v>4.0000000000000001E-3</v>
      </c>
      <c r="G594" s="20">
        <f t="shared" si="38"/>
        <v>99999.999999999985</v>
      </c>
      <c r="H594" s="23" t="s">
        <v>107</v>
      </c>
      <c r="I594" s="20">
        <v>1.97930666199544E-7</v>
      </c>
      <c r="J594" s="20">
        <v>1.9793216781640601E-7</v>
      </c>
      <c r="K594" s="20">
        <f t="shared" si="39"/>
        <v>0.99999241347741208</v>
      </c>
    </row>
    <row r="595" spans="1:11">
      <c r="A595" s="20">
        <v>1.0000000000000001E-5</v>
      </c>
      <c r="B595" s="20">
        <v>1</v>
      </c>
      <c r="C595" s="20">
        <v>9.9999999999999995E-7</v>
      </c>
      <c r="D595" s="20">
        <v>2.5000000000000002E-16</v>
      </c>
      <c r="E595" s="20">
        <f t="shared" si="36"/>
        <v>20000000</v>
      </c>
      <c r="F595" s="20">
        <f t="shared" si="37"/>
        <v>4.0000000000000001E-3</v>
      </c>
      <c r="G595" s="20">
        <f t="shared" si="38"/>
        <v>99999.999999999985</v>
      </c>
      <c r="H595" s="23" t="s">
        <v>107</v>
      </c>
      <c r="I595" s="20">
        <v>1.97930624030066E-7</v>
      </c>
      <c r="J595" s="20">
        <v>1.97932120538768E-7</v>
      </c>
      <c r="K595" s="20">
        <f t="shared" si="39"/>
        <v>0.99999243928323545</v>
      </c>
    </row>
    <row r="596" spans="1:11">
      <c r="A596" s="20">
        <v>1.0000000000000001E-5</v>
      </c>
      <c r="B596" s="20">
        <v>1</v>
      </c>
      <c r="C596" s="20">
        <v>9.9999999999999995E-7</v>
      </c>
      <c r="D596" s="20">
        <v>2.5E-15</v>
      </c>
      <c r="E596" s="20">
        <f t="shared" si="36"/>
        <v>2000000</v>
      </c>
      <c r="F596" s="20">
        <f t="shared" si="37"/>
        <v>4.0000000000000001E-3</v>
      </c>
      <c r="G596" s="20">
        <f t="shared" si="38"/>
        <v>99999.999999999985</v>
      </c>
      <c r="H596" s="23" t="s">
        <v>107</v>
      </c>
      <c r="I596" s="20">
        <v>1.9793060290134E-7</v>
      </c>
      <c r="J596" s="20">
        <v>1.97932350846209E-7</v>
      </c>
      <c r="K596" s="20">
        <f t="shared" si="39"/>
        <v>0.99999116897838314</v>
      </c>
    </row>
    <row r="597" spans="1:11">
      <c r="A597" s="20">
        <v>1.0000000000000001E-5</v>
      </c>
      <c r="B597" s="20">
        <v>1</v>
      </c>
      <c r="C597" s="20">
        <v>9.9999999999999995E-7</v>
      </c>
      <c r="D597" s="20">
        <v>2.5000000000000001E-14</v>
      </c>
      <c r="E597" s="20">
        <f t="shared" si="36"/>
        <v>200000</v>
      </c>
      <c r="F597" s="20">
        <f t="shared" si="37"/>
        <v>4.0000000000000001E-3</v>
      </c>
      <c r="G597" s="20">
        <f t="shared" si="38"/>
        <v>99999.999999999985</v>
      </c>
      <c r="H597" s="23" t="s">
        <v>107</v>
      </c>
      <c r="I597" s="20">
        <v>1.97930579315142E-7</v>
      </c>
      <c r="J597" s="20">
        <v>1.9793723275608101E-7</v>
      </c>
      <c r="K597" s="20">
        <f t="shared" si="39"/>
        <v>0.99996638610711908</v>
      </c>
    </row>
    <row r="598" spans="1:11">
      <c r="A598" s="20">
        <v>1.0000000000000001E-5</v>
      </c>
      <c r="B598" s="20">
        <v>1</v>
      </c>
      <c r="C598" s="20">
        <v>9.9999999999999995E-7</v>
      </c>
      <c r="D598" s="20">
        <v>2.4999999999999999E-13</v>
      </c>
      <c r="E598" s="20">
        <f t="shared" si="36"/>
        <v>20000</v>
      </c>
      <c r="F598" s="20">
        <f t="shared" si="37"/>
        <v>4.0000000000000001E-3</v>
      </c>
      <c r="G598" s="20">
        <f t="shared" si="38"/>
        <v>99999.999999999985</v>
      </c>
      <c r="H598" s="23" t="s">
        <v>107</v>
      </c>
      <c r="I598" s="20">
        <v>1.9793015521972099E-7</v>
      </c>
      <c r="J598" s="20">
        <v>1.97955840465906E-7</v>
      </c>
      <c r="K598" s="20">
        <f t="shared" si="39"/>
        <v>0.9998702475960064</v>
      </c>
    </row>
    <row r="599" spans="1:11">
      <c r="A599" s="20">
        <v>1.0000000000000001E-5</v>
      </c>
      <c r="B599" s="20">
        <v>1</v>
      </c>
      <c r="C599" s="20">
        <v>9.9999999999999995E-7</v>
      </c>
      <c r="D599" s="20">
        <v>2.4999999999999998E-12</v>
      </c>
      <c r="E599" s="20">
        <f t="shared" si="36"/>
        <v>2000.0000000000002</v>
      </c>
      <c r="F599" s="20">
        <f t="shared" si="37"/>
        <v>4.0000000000000001E-3</v>
      </c>
      <c r="G599" s="20">
        <f t="shared" si="38"/>
        <v>99999.999999999985</v>
      </c>
      <c r="H599" s="23" t="s">
        <v>107</v>
      </c>
      <c r="I599" s="20">
        <v>1.9792811509357601E-7</v>
      </c>
      <c r="J599" s="20">
        <v>1.9801375585579399E-7</v>
      </c>
      <c r="K599" s="20">
        <f t="shared" si="39"/>
        <v>0.99956750094533653</v>
      </c>
    </row>
    <row r="600" spans="1:11">
      <c r="A600" s="20">
        <v>1.0000000000000001E-5</v>
      </c>
      <c r="B600" s="20">
        <v>1</v>
      </c>
      <c r="C600" s="20">
        <v>9.9999999999999995E-7</v>
      </c>
      <c r="D600" s="20">
        <v>2.5000000000000001E-11</v>
      </c>
      <c r="E600" s="20">
        <f t="shared" si="36"/>
        <v>200</v>
      </c>
      <c r="F600" s="20">
        <f t="shared" si="37"/>
        <v>4.0000000000000001E-3</v>
      </c>
      <c r="G600" s="20">
        <f t="shared" si="38"/>
        <v>99999.999999999985</v>
      </c>
      <c r="H600" s="23" t="s">
        <v>107</v>
      </c>
      <c r="I600" s="20">
        <v>1.97924212222258E-7</v>
      </c>
      <c r="J600" s="20">
        <v>1.98204404283008E-7</v>
      </c>
      <c r="K600" s="20">
        <f t="shared" si="39"/>
        <v>0.99858634795849477</v>
      </c>
    </row>
    <row r="601" spans="1:11">
      <c r="A601" s="20">
        <v>1.0000000000000001E-5</v>
      </c>
      <c r="B601" s="20">
        <v>1</v>
      </c>
      <c r="C601" s="20">
        <v>9.9999999999999995E-7</v>
      </c>
      <c r="D601" s="20">
        <v>2.5000000000000002E-10</v>
      </c>
      <c r="E601" s="20">
        <f t="shared" si="36"/>
        <v>20</v>
      </c>
      <c r="F601" s="20">
        <f t="shared" si="37"/>
        <v>4.0000000000000001E-3</v>
      </c>
      <c r="G601" s="20">
        <f t="shared" si="38"/>
        <v>99999.999999999985</v>
      </c>
      <c r="H601" s="23" t="s">
        <v>107</v>
      </c>
      <c r="I601" s="20">
        <v>1.97863843880232E-7</v>
      </c>
      <c r="J601" s="20">
        <v>1.98814131497708E-7</v>
      </c>
      <c r="K601" s="20">
        <f t="shared" si="39"/>
        <v>0.99522022096559593</v>
      </c>
    </row>
    <row r="602" spans="1:11">
      <c r="A602" s="20">
        <v>1.0000000000000001E-5</v>
      </c>
      <c r="B602" s="20">
        <v>1</v>
      </c>
      <c r="C602" s="20">
        <v>9.9999999999999995E-7</v>
      </c>
      <c r="D602" s="20">
        <v>2.5000000000000001E-9</v>
      </c>
      <c r="E602" s="20">
        <f t="shared" si="36"/>
        <v>2</v>
      </c>
      <c r="F602" s="20">
        <f t="shared" si="37"/>
        <v>4.0000000000000001E-3</v>
      </c>
      <c r="G602" s="20">
        <f t="shared" si="38"/>
        <v>99999.999999999985</v>
      </c>
      <c r="H602" s="23" t="s">
        <v>107</v>
      </c>
      <c r="I602" s="20">
        <v>1.98166029111717E-7</v>
      </c>
      <c r="J602" s="20">
        <v>2.0080544493244201E-7</v>
      </c>
      <c r="K602" s="20">
        <f t="shared" si="39"/>
        <v>0.98685585531999398</v>
      </c>
    </row>
    <row r="603" spans="1:11">
      <c r="A603" s="20">
        <v>1.0000000000000001E-5</v>
      </c>
      <c r="B603" s="20">
        <v>1</v>
      </c>
      <c r="C603" s="20">
        <v>9.9999999999999995E-7</v>
      </c>
      <c r="D603" s="20">
        <v>2.4999999999999999E-8</v>
      </c>
      <c r="E603" s="20">
        <f t="shared" si="36"/>
        <v>0.2</v>
      </c>
      <c r="F603" s="20">
        <f t="shared" si="37"/>
        <v>4.0000000000000001E-3</v>
      </c>
      <c r="G603" s="20">
        <f t="shared" si="38"/>
        <v>99999.999999999985</v>
      </c>
      <c r="H603" s="23" t="s">
        <v>107</v>
      </c>
      <c r="I603" s="20">
        <v>1.9922506705955901E-7</v>
      </c>
      <c r="J603" s="20">
        <v>2.08032332693541E-7</v>
      </c>
      <c r="K603" s="20">
        <f t="shared" si="39"/>
        <v>0.95766395771297597</v>
      </c>
    </row>
    <row r="604" spans="1:11">
      <c r="A604" s="20">
        <v>1.0000000000000001E-5</v>
      </c>
      <c r="B604" s="20">
        <v>1</v>
      </c>
      <c r="C604" s="20">
        <v>1.0000000000000001E-5</v>
      </c>
      <c r="D604" s="20">
        <v>2.4999999999999999E-13</v>
      </c>
      <c r="E604" s="20">
        <f t="shared" si="36"/>
        <v>20000</v>
      </c>
      <c r="F604" s="20">
        <f t="shared" si="37"/>
        <v>0.04</v>
      </c>
      <c r="G604" s="20">
        <f t="shared" si="38"/>
        <v>99999.999999999985</v>
      </c>
      <c r="H604" s="23" t="s">
        <v>107</v>
      </c>
      <c r="I604" s="20">
        <v>2.12379E-7</v>
      </c>
      <c r="J604" s="20">
        <v>2.12405E-7</v>
      </c>
      <c r="K604" s="20">
        <f t="shared" si="39"/>
        <v>0.99987759233539697</v>
      </c>
    </row>
    <row r="605" spans="1:11">
      <c r="A605" s="20">
        <v>1.0000000000000001E-5</v>
      </c>
      <c r="B605" s="20">
        <v>1</v>
      </c>
      <c r="C605" s="20">
        <v>1.0000000000000001E-5</v>
      </c>
      <c r="D605" s="20">
        <v>2.4999999999999998E-12</v>
      </c>
      <c r="E605" s="20">
        <f t="shared" si="36"/>
        <v>2000.0000000000002</v>
      </c>
      <c r="F605" s="20">
        <f t="shared" si="37"/>
        <v>0.04</v>
      </c>
      <c r="G605" s="20">
        <f t="shared" si="38"/>
        <v>99999.999999999985</v>
      </c>
      <c r="H605" s="23" t="s">
        <v>107</v>
      </c>
      <c r="I605" s="20">
        <v>2.1237499999999999E-7</v>
      </c>
      <c r="J605" s="20">
        <v>2.1246499999999999E-7</v>
      </c>
      <c r="K605" s="20">
        <f t="shared" si="39"/>
        <v>0.99957640081895849</v>
      </c>
    </row>
    <row r="606" spans="1:11">
      <c r="A606" s="20">
        <v>1.0000000000000001E-5</v>
      </c>
      <c r="B606" s="20">
        <v>1</v>
      </c>
      <c r="C606" s="20">
        <v>1.0000000000000001E-5</v>
      </c>
      <c r="D606" s="20">
        <v>2.5000000000000001E-11</v>
      </c>
      <c r="E606" s="20">
        <f t="shared" si="36"/>
        <v>200</v>
      </c>
      <c r="F606" s="20">
        <f t="shared" si="37"/>
        <v>0.04</v>
      </c>
      <c r="G606" s="20">
        <f t="shared" si="38"/>
        <v>99999.999999999985</v>
      </c>
      <c r="H606" s="23" t="s">
        <v>107</v>
      </c>
      <c r="I606" s="20">
        <v>2.12377E-7</v>
      </c>
      <c r="J606" s="20">
        <v>2.12663E-7</v>
      </c>
      <c r="K606" s="20">
        <f t="shared" si="39"/>
        <v>0.99865514922671073</v>
      </c>
    </row>
    <row r="607" spans="1:11">
      <c r="A607" s="20">
        <v>1.0000000000000001E-5</v>
      </c>
      <c r="B607" s="20">
        <v>1</v>
      </c>
      <c r="C607" s="20">
        <v>1.0000000000000001E-5</v>
      </c>
      <c r="D607" s="20">
        <v>2.5000000000000002E-10</v>
      </c>
      <c r="E607" s="20">
        <f t="shared" si="36"/>
        <v>20</v>
      </c>
      <c r="F607" s="20">
        <f t="shared" si="37"/>
        <v>0.04</v>
      </c>
      <c r="G607" s="20">
        <f t="shared" si="38"/>
        <v>99999.999999999985</v>
      </c>
      <c r="H607" s="23" t="s">
        <v>107</v>
      </c>
      <c r="I607" s="20">
        <v>2.1229400000000001E-7</v>
      </c>
      <c r="J607" s="20">
        <v>2.1329500000000001E-7</v>
      </c>
      <c r="K607" s="20">
        <f t="shared" si="39"/>
        <v>0.9953069692210319</v>
      </c>
    </row>
    <row r="608" spans="1:11">
      <c r="A608" s="20">
        <v>1.0000000000000001E-5</v>
      </c>
      <c r="B608" s="20">
        <v>1</v>
      </c>
      <c r="C608" s="20">
        <v>1.0000000000000001E-5</v>
      </c>
      <c r="D608" s="20">
        <v>2.5000000000000001E-9</v>
      </c>
      <c r="E608" s="20">
        <f t="shared" si="36"/>
        <v>2</v>
      </c>
      <c r="F608" s="20">
        <f t="shared" si="37"/>
        <v>0.04</v>
      </c>
      <c r="G608" s="20">
        <f t="shared" si="38"/>
        <v>99999.999999999985</v>
      </c>
      <c r="H608" s="23" t="s">
        <v>107</v>
      </c>
      <c r="I608" s="20">
        <v>2.1262699999999999E-7</v>
      </c>
      <c r="J608" s="20">
        <v>2.1535500000000001E-7</v>
      </c>
      <c r="K608" s="20">
        <f t="shared" si="39"/>
        <v>0.98733254393907721</v>
      </c>
    </row>
    <row r="609" spans="1:11">
      <c r="A609" s="20">
        <v>1.0000000000000001E-5</v>
      </c>
      <c r="B609" s="20">
        <v>1</v>
      </c>
      <c r="C609" s="20">
        <v>1.0000000000000001E-5</v>
      </c>
      <c r="D609" s="20">
        <v>2.4999999999999999E-8</v>
      </c>
      <c r="E609" s="20">
        <f t="shared" si="36"/>
        <v>0.2</v>
      </c>
      <c r="F609" s="20">
        <f t="shared" si="37"/>
        <v>0.04</v>
      </c>
      <c r="G609" s="20">
        <f t="shared" si="38"/>
        <v>99999.999999999985</v>
      </c>
      <c r="H609" s="23" t="s">
        <v>107</v>
      </c>
      <c r="I609" s="20">
        <v>2.1374699999999999E-7</v>
      </c>
      <c r="J609" s="20">
        <v>2.22793E-7</v>
      </c>
      <c r="K609" s="20">
        <f t="shared" si="39"/>
        <v>0.95939728806560343</v>
      </c>
    </row>
    <row r="610" spans="1:11">
      <c r="A610" s="20">
        <v>1.0000000000000001E-5</v>
      </c>
      <c r="B610" s="20">
        <v>1</v>
      </c>
      <c r="C610" s="20">
        <v>1E-4</v>
      </c>
      <c r="D610" s="20">
        <v>2.4999999999999999E-17</v>
      </c>
      <c r="E610" s="20">
        <f t="shared" si="36"/>
        <v>200000000</v>
      </c>
      <c r="F610" s="20">
        <f t="shared" si="37"/>
        <v>0.4</v>
      </c>
      <c r="G610" s="20">
        <f t="shared" si="38"/>
        <v>99999.999999999985</v>
      </c>
      <c r="H610" s="23" t="s">
        <v>107</v>
      </c>
      <c r="I610" s="20">
        <v>3.8485572065740298E-7</v>
      </c>
      <c r="J610" s="20">
        <v>3.84857510765215E-7</v>
      </c>
      <c r="K610" s="20">
        <f t="shared" si="39"/>
        <v>0.99999534864784512</v>
      </c>
    </row>
    <row r="611" spans="1:11">
      <c r="A611" s="20">
        <v>1.0000000000000001E-5</v>
      </c>
      <c r="B611" s="20">
        <v>1</v>
      </c>
      <c r="C611" s="20">
        <v>1E-4</v>
      </c>
      <c r="D611" s="20">
        <v>2.5000000000000002E-16</v>
      </c>
      <c r="E611" s="20">
        <f t="shared" si="36"/>
        <v>20000000</v>
      </c>
      <c r="F611" s="20">
        <f t="shared" si="37"/>
        <v>0.4</v>
      </c>
      <c r="G611" s="20">
        <f t="shared" si="38"/>
        <v>99999.999999999985</v>
      </c>
      <c r="H611" s="23" t="s">
        <v>107</v>
      </c>
      <c r="I611" s="20">
        <v>3.8485558441704899E-7</v>
      </c>
      <c r="J611" s="20">
        <v>3.8485734334960598E-7</v>
      </c>
      <c r="K611" s="20">
        <f t="shared" si="39"/>
        <v>0.99999542965052535</v>
      </c>
    </row>
    <row r="612" spans="1:11">
      <c r="A612" s="20">
        <v>1.0000000000000001E-5</v>
      </c>
      <c r="B612" s="20">
        <v>1</v>
      </c>
      <c r="C612" s="20">
        <v>1E-4</v>
      </c>
      <c r="D612" s="20">
        <v>2.5E-15</v>
      </c>
      <c r="E612" s="20">
        <f t="shared" si="36"/>
        <v>2000000</v>
      </c>
      <c r="F612" s="20">
        <f t="shared" si="37"/>
        <v>0.4</v>
      </c>
      <c r="G612" s="20">
        <f t="shared" si="38"/>
        <v>99999.999999999985</v>
      </c>
      <c r="H612" s="23" t="s">
        <v>107</v>
      </c>
      <c r="I612" s="20">
        <v>3.8485555780550901E-7</v>
      </c>
      <c r="J612" s="20">
        <v>3.8485816592257302E-7</v>
      </c>
      <c r="K612" s="20">
        <f t="shared" si="39"/>
        <v>0.99999322317337935</v>
      </c>
    </row>
    <row r="613" spans="1:11">
      <c r="A613" s="20">
        <v>1.0000000000000001E-5</v>
      </c>
      <c r="B613" s="20">
        <v>1</v>
      </c>
      <c r="C613" s="20">
        <v>1E-4</v>
      </c>
      <c r="D613" s="20">
        <v>2.5000000000000001E-14</v>
      </c>
      <c r="E613" s="20">
        <f t="shared" si="36"/>
        <v>200000</v>
      </c>
      <c r="F613" s="20">
        <f t="shared" si="37"/>
        <v>0.4</v>
      </c>
      <c r="G613" s="20">
        <f t="shared" si="38"/>
        <v>99999.999999999985</v>
      </c>
      <c r="H613" s="23" t="s">
        <v>107</v>
      </c>
      <c r="I613" s="20">
        <v>3.84855411009635E-7</v>
      </c>
      <c r="J613" s="20">
        <v>3.84865139527199E-7</v>
      </c>
      <c r="K613" s="20">
        <f t="shared" si="39"/>
        <v>0.99997472226875117</v>
      </c>
    </row>
    <row r="614" spans="1:11">
      <c r="A614" s="20">
        <v>1.0000000000000001E-5</v>
      </c>
      <c r="B614" s="20">
        <v>1</v>
      </c>
      <c r="C614" s="20">
        <v>1E-4</v>
      </c>
      <c r="D614" s="20">
        <v>2.4999999999999999E-13</v>
      </c>
      <c r="E614" s="20">
        <f t="shared" si="36"/>
        <v>20000</v>
      </c>
      <c r="F614" s="20">
        <f t="shared" si="37"/>
        <v>0.4</v>
      </c>
      <c r="G614" s="20">
        <f t="shared" si="38"/>
        <v>99999.999999999985</v>
      </c>
      <c r="H614" s="23" t="s">
        <v>107</v>
      </c>
      <c r="I614" s="20">
        <v>3.8485604702450601E-7</v>
      </c>
      <c r="J614" s="20">
        <v>3.8489093469945599E-7</v>
      </c>
      <c r="K614" s="20">
        <f t="shared" si="39"/>
        <v>0.99990935698452543</v>
      </c>
    </row>
    <row r="615" spans="1:11">
      <c r="A615" s="20">
        <v>1.0000000000000001E-5</v>
      </c>
      <c r="B615" s="20">
        <v>1</v>
      </c>
      <c r="C615" s="20">
        <v>1E-4</v>
      </c>
      <c r="D615" s="20">
        <v>2.4999999999999998E-12</v>
      </c>
      <c r="E615" s="20">
        <f t="shared" si="36"/>
        <v>2000.0000000000002</v>
      </c>
      <c r="F615" s="20">
        <f t="shared" si="37"/>
        <v>0.4</v>
      </c>
      <c r="G615" s="20">
        <f t="shared" si="38"/>
        <v>99999.999999999985</v>
      </c>
      <c r="H615" s="23" t="s">
        <v>107</v>
      </c>
      <c r="I615" s="20">
        <v>3.8484885640951898E-7</v>
      </c>
      <c r="J615" s="20">
        <v>3.8497160771659998E-7</v>
      </c>
      <c r="K615" s="20">
        <f t="shared" si="39"/>
        <v>0.99968114192158464</v>
      </c>
    </row>
    <row r="616" spans="1:11">
      <c r="A616" s="20">
        <v>1.0000000000000001E-5</v>
      </c>
      <c r="B616" s="20">
        <v>1</v>
      </c>
      <c r="C616" s="20">
        <v>1E-4</v>
      </c>
      <c r="D616" s="20">
        <v>2.5000000000000001E-11</v>
      </c>
      <c r="E616" s="20">
        <f t="shared" si="36"/>
        <v>200</v>
      </c>
      <c r="F616" s="20">
        <f t="shared" si="37"/>
        <v>0.4</v>
      </c>
      <c r="G616" s="20">
        <f t="shared" si="38"/>
        <v>99999.999999999985</v>
      </c>
      <c r="H616" s="23" t="s">
        <v>107</v>
      </c>
      <c r="I616" s="20">
        <v>3.8485430552355298E-7</v>
      </c>
      <c r="J616" s="20">
        <v>3.8523718792836297E-7</v>
      </c>
      <c r="K616" s="20">
        <f t="shared" si="39"/>
        <v>0.99900611255401128</v>
      </c>
    </row>
    <row r="617" spans="1:11">
      <c r="A617" s="20">
        <v>1.0000000000000001E-5</v>
      </c>
      <c r="B617" s="20">
        <v>1</v>
      </c>
      <c r="C617" s="20">
        <v>1E-4</v>
      </c>
      <c r="D617" s="20">
        <v>2.5000000000000002E-10</v>
      </c>
      <c r="E617" s="20">
        <f t="shared" si="36"/>
        <v>20</v>
      </c>
      <c r="F617" s="20">
        <f t="shared" si="37"/>
        <v>0.4</v>
      </c>
      <c r="G617" s="20">
        <f t="shared" si="38"/>
        <v>99999.999999999985</v>
      </c>
      <c r="H617" s="23" t="s">
        <v>107</v>
      </c>
      <c r="I617" s="20">
        <v>3.8469192932329998E-7</v>
      </c>
      <c r="J617" s="20">
        <v>3.86088971132727E-7</v>
      </c>
      <c r="K617" s="20">
        <f t="shared" si="39"/>
        <v>0.9963815547350956</v>
      </c>
    </row>
    <row r="618" spans="1:11">
      <c r="A618" s="20">
        <v>1.0000000000000001E-5</v>
      </c>
      <c r="B618" s="20">
        <v>1</v>
      </c>
      <c r="C618" s="20">
        <v>1E-4</v>
      </c>
      <c r="D618" s="20">
        <v>2.5000000000000001E-9</v>
      </c>
      <c r="E618" s="20">
        <f t="shared" si="36"/>
        <v>2</v>
      </c>
      <c r="F618" s="20">
        <f t="shared" si="37"/>
        <v>0.4</v>
      </c>
      <c r="G618" s="20">
        <f t="shared" si="38"/>
        <v>99999.999999999985</v>
      </c>
      <c r="H618" s="23" t="s">
        <v>107</v>
      </c>
      <c r="I618" s="20">
        <v>3.8524913979220603E-7</v>
      </c>
      <c r="J618" s="20">
        <v>3.8890564898665701E-7</v>
      </c>
      <c r="K618" s="20">
        <f t="shared" si="39"/>
        <v>0.99059795298942432</v>
      </c>
    </row>
    <row r="619" spans="1:11">
      <c r="A619" s="20">
        <v>1.0000000000000001E-5</v>
      </c>
      <c r="B619" s="20">
        <v>1</v>
      </c>
      <c r="C619" s="20">
        <v>1E-4</v>
      </c>
      <c r="D619" s="20">
        <v>2.4999999999999999E-8</v>
      </c>
      <c r="E619" s="20">
        <f t="shared" si="36"/>
        <v>0.2</v>
      </c>
      <c r="F619" s="20">
        <f t="shared" si="37"/>
        <v>0.4</v>
      </c>
      <c r="G619" s="20">
        <f t="shared" si="38"/>
        <v>99999.999999999985</v>
      </c>
      <c r="H619" s="23" t="s">
        <v>107</v>
      </c>
      <c r="I619" s="20">
        <v>3.8691470753009401E-7</v>
      </c>
      <c r="J619" s="20">
        <v>3.99074529902029E-7</v>
      </c>
      <c r="K619" s="20">
        <f t="shared" si="39"/>
        <v>0.96952994626111522</v>
      </c>
    </row>
  </sheetData>
  <sortState ref="A3:K618">
    <sortCondition ref="B3:B618"/>
    <sortCondition ref="A3:A618"/>
    <sortCondition ref="C3:C618"/>
  </sortState>
  <mergeCells count="1">
    <mergeCell ref="I1:K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63"/>
  <sheetViews>
    <sheetView zoomScaleNormal="100" workbookViewId="0">
      <pane ySplit="3" topLeftCell="A4" activePane="bottomLeft" state="frozen"/>
      <selection pane="bottomLeft" activeCell="M32" sqref="M32"/>
    </sheetView>
  </sheetViews>
  <sheetFormatPr defaultRowHeight="15"/>
  <cols>
    <col min="1" max="10" width="10.7109375" style="4" customWidth="1"/>
    <col min="11" max="11" width="10.7109375" style="8" customWidth="1"/>
    <col min="12" max="12" width="10.7109375" style="4" customWidth="1"/>
    <col min="13" max="13" width="10.7109375" customWidth="1"/>
    <col min="14" max="18" width="10.7109375" style="4" customWidth="1"/>
    <col min="19" max="24" width="9.140625" style="4"/>
  </cols>
  <sheetData>
    <row r="1" spans="1:25">
      <c r="A1" s="26" t="s">
        <v>21</v>
      </c>
      <c r="B1" s="21"/>
      <c r="C1" s="21"/>
      <c r="D1" s="21"/>
      <c r="E1" s="21"/>
      <c r="F1" s="21"/>
      <c r="G1" s="21"/>
      <c r="H1" s="21"/>
      <c r="I1" s="144"/>
      <c r="J1" s="144"/>
      <c r="K1" s="144"/>
      <c r="L1" s="14"/>
      <c r="M1" s="36"/>
    </row>
    <row r="2" spans="1:25">
      <c r="A2" s="26" t="s">
        <v>117</v>
      </c>
      <c r="B2" s="21"/>
      <c r="C2" s="21"/>
      <c r="D2" s="21"/>
      <c r="E2" s="21"/>
      <c r="F2" s="21"/>
      <c r="G2" s="21"/>
      <c r="H2" s="21"/>
      <c r="I2" s="93"/>
      <c r="J2" s="93"/>
      <c r="K2" s="93"/>
      <c r="L2" s="14"/>
      <c r="M2" s="36"/>
    </row>
    <row r="3" spans="1:25" ht="18">
      <c r="A3" s="69" t="s">
        <v>89</v>
      </c>
      <c r="B3" s="69" t="s">
        <v>91</v>
      </c>
      <c r="C3" s="69" t="s">
        <v>83</v>
      </c>
      <c r="D3" s="69" t="s">
        <v>0</v>
      </c>
      <c r="E3" s="69" t="s">
        <v>92</v>
      </c>
      <c r="F3" s="69" t="s">
        <v>93</v>
      </c>
      <c r="G3" s="70" t="s">
        <v>94</v>
      </c>
      <c r="H3" s="69" t="s">
        <v>80</v>
      </c>
      <c r="I3" s="69" t="s">
        <v>60</v>
      </c>
      <c r="J3" s="69" t="s">
        <v>61</v>
      </c>
      <c r="K3" s="71" t="s">
        <v>95</v>
      </c>
      <c r="L3" s="3"/>
      <c r="M3" s="15"/>
      <c r="N3" s="16"/>
      <c r="O3" s="15"/>
      <c r="P3" s="98"/>
      <c r="Q3" s="15"/>
      <c r="R3" s="98"/>
    </row>
    <row r="4" spans="1:25">
      <c r="A4" s="7">
        <v>0</v>
      </c>
      <c r="B4" s="7">
        <v>0</v>
      </c>
      <c r="C4" s="7">
        <v>0</v>
      </c>
      <c r="D4" s="7">
        <v>2.4999999999999999E-17</v>
      </c>
      <c r="E4" s="7">
        <f>A33*0.00025/D4</f>
        <v>0</v>
      </c>
      <c r="F4" s="7">
        <f t="shared" ref="F4:F35" si="0">C4/(0.00025)</f>
        <v>0</v>
      </c>
      <c r="G4" s="7" t="s">
        <v>2</v>
      </c>
      <c r="H4" s="7" t="s">
        <v>107</v>
      </c>
      <c r="I4" s="7">
        <v>7.0210590413657498E-20</v>
      </c>
      <c r="J4" s="7">
        <v>7.0210590413727795E-20</v>
      </c>
      <c r="K4" s="7">
        <f t="shared" ref="K4:K35" si="1">I4/J4</f>
        <v>0.9999999999989988</v>
      </c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</row>
    <row r="5" spans="1:25">
      <c r="A5" s="7">
        <v>0</v>
      </c>
      <c r="B5" s="7">
        <v>0</v>
      </c>
      <c r="C5" s="7">
        <v>0</v>
      </c>
      <c r="D5" s="7">
        <v>2.5000000000000002E-16</v>
      </c>
      <c r="E5" s="7">
        <f t="shared" ref="E5:E68" si="2">A34*0.00025/D5</f>
        <v>0</v>
      </c>
      <c r="F5" s="7">
        <f t="shared" si="0"/>
        <v>0</v>
      </c>
      <c r="G5" s="7" t="s">
        <v>2</v>
      </c>
      <c r="H5" s="7" t="s">
        <v>107</v>
      </c>
      <c r="I5" s="7">
        <v>7.0210590401890102E-19</v>
      </c>
      <c r="J5" s="7">
        <v>7.0210590411271404E-19</v>
      </c>
      <c r="K5" s="7">
        <f t="shared" si="1"/>
        <v>0.99999999986638344</v>
      </c>
      <c r="L5" s="5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</row>
    <row r="6" spans="1:25">
      <c r="A6" s="7">
        <v>0</v>
      </c>
      <c r="B6" s="7">
        <v>0</v>
      </c>
      <c r="C6" s="7">
        <v>0</v>
      </c>
      <c r="D6" s="7">
        <v>2.5E-15</v>
      </c>
      <c r="E6" s="7">
        <f t="shared" si="2"/>
        <v>0</v>
      </c>
      <c r="F6" s="7">
        <f t="shared" si="0"/>
        <v>0</v>
      </c>
      <c r="G6" s="7" t="s">
        <v>2</v>
      </c>
      <c r="H6" s="7" t="s">
        <v>107</v>
      </c>
      <c r="I6" s="7">
        <v>7.0210590411122799E-18</v>
      </c>
      <c r="J6" s="7">
        <v>7.0210590410247702E-18</v>
      </c>
      <c r="K6" s="7">
        <f t="shared" si="1"/>
        <v>1.0000000000124638</v>
      </c>
      <c r="L6" s="5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1"/>
    </row>
    <row r="7" spans="1:25">
      <c r="A7" s="7">
        <v>0</v>
      </c>
      <c r="B7" s="7">
        <v>0</v>
      </c>
      <c r="C7" s="7">
        <v>0</v>
      </c>
      <c r="D7" s="7">
        <v>2.5000000000000001E-14</v>
      </c>
      <c r="E7" s="7">
        <f t="shared" si="2"/>
        <v>0</v>
      </c>
      <c r="F7" s="7">
        <f t="shared" si="0"/>
        <v>0</v>
      </c>
      <c r="G7" s="7" t="s">
        <v>2</v>
      </c>
      <c r="H7" s="7" t="s">
        <v>107</v>
      </c>
      <c r="I7" s="7">
        <v>7.0210590414276199E-17</v>
      </c>
      <c r="J7" s="7">
        <v>7.0210590411918504E-17</v>
      </c>
      <c r="K7" s="7">
        <f t="shared" si="1"/>
        <v>1.0000000000335802</v>
      </c>
      <c r="L7" s="5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1"/>
    </row>
    <row r="8" spans="1:25">
      <c r="A8" s="7">
        <v>0</v>
      </c>
      <c r="B8" s="7">
        <v>0</v>
      </c>
      <c r="C8" s="7">
        <v>0</v>
      </c>
      <c r="D8" s="7">
        <v>2.4999999999999999E-13</v>
      </c>
      <c r="E8" s="7">
        <f t="shared" si="2"/>
        <v>0</v>
      </c>
      <c r="F8" s="7">
        <f t="shared" si="0"/>
        <v>0</v>
      </c>
      <c r="G8" s="7" t="s">
        <v>2</v>
      </c>
      <c r="H8" s="7" t="s">
        <v>107</v>
      </c>
      <c r="I8" s="7">
        <v>7.0210590403011103E-16</v>
      </c>
      <c r="J8" s="7">
        <v>7.0210590408030704E-16</v>
      </c>
      <c r="K8" s="7">
        <f t="shared" si="1"/>
        <v>0.99999999992850652</v>
      </c>
      <c r="L8" s="5"/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1"/>
    </row>
    <row r="9" spans="1:25">
      <c r="A9" s="7">
        <v>0</v>
      </c>
      <c r="B9" s="7">
        <v>0</v>
      </c>
      <c r="C9" s="7">
        <v>0</v>
      </c>
      <c r="D9" s="7">
        <v>2.4999999999999998E-12</v>
      </c>
      <c r="E9" s="7">
        <f t="shared" si="2"/>
        <v>0</v>
      </c>
      <c r="F9" s="7">
        <f t="shared" si="0"/>
        <v>0</v>
      </c>
      <c r="G9" s="7" t="s">
        <v>2</v>
      </c>
      <c r="H9" s="7" t="s">
        <v>107</v>
      </c>
      <c r="I9" s="7">
        <v>7.0210590402505303E-15</v>
      </c>
      <c r="J9" s="7">
        <v>7.0210590410166602E-15</v>
      </c>
      <c r="K9" s="7">
        <f t="shared" si="1"/>
        <v>0.99999999989088117</v>
      </c>
      <c r="L9" s="5"/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1"/>
    </row>
    <row r="10" spans="1:25">
      <c r="A10" s="7">
        <v>0</v>
      </c>
      <c r="B10" s="7">
        <v>0</v>
      </c>
      <c r="C10" s="7">
        <v>0</v>
      </c>
      <c r="D10" s="7">
        <v>2.5000000000000001E-11</v>
      </c>
      <c r="E10" s="7">
        <f t="shared" si="2"/>
        <v>0</v>
      </c>
      <c r="F10" s="7">
        <f t="shared" si="0"/>
        <v>0</v>
      </c>
      <c r="G10" s="7" t="s">
        <v>2</v>
      </c>
      <c r="H10" s="7" t="s">
        <v>107</v>
      </c>
      <c r="I10" s="7">
        <v>7.0210590401610897E-14</v>
      </c>
      <c r="J10" s="7">
        <v>7.0210590411299498E-14</v>
      </c>
      <c r="K10" s="7">
        <f t="shared" si="1"/>
        <v>0.99999999986200661</v>
      </c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1"/>
    </row>
    <row r="11" spans="1:25">
      <c r="A11" s="7">
        <v>0</v>
      </c>
      <c r="B11" s="7">
        <v>0</v>
      </c>
      <c r="C11" s="7">
        <v>0</v>
      </c>
      <c r="D11" s="7">
        <v>2.5000000000000002E-10</v>
      </c>
      <c r="E11" s="7">
        <f t="shared" si="2"/>
        <v>0</v>
      </c>
      <c r="F11" s="7">
        <f t="shared" si="0"/>
        <v>0</v>
      </c>
      <c r="G11" s="7" t="s">
        <v>2</v>
      </c>
      <c r="H11" s="7" t="s">
        <v>107</v>
      </c>
      <c r="I11" s="7">
        <v>7.0210590409659298E-13</v>
      </c>
      <c r="J11" s="7">
        <v>7.0210590411208798E-13</v>
      </c>
      <c r="K11" s="7">
        <f t="shared" si="1"/>
        <v>0.99999999997793065</v>
      </c>
      <c r="L11" s="5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1"/>
    </row>
    <row r="12" spans="1:25">
      <c r="A12" s="7">
        <v>0</v>
      </c>
      <c r="B12" s="7">
        <v>0</v>
      </c>
      <c r="C12" s="7">
        <v>0</v>
      </c>
      <c r="D12" s="7">
        <v>2.5000000000000001E-9</v>
      </c>
      <c r="E12" s="7">
        <f t="shared" si="2"/>
        <v>0</v>
      </c>
      <c r="F12" s="7">
        <f t="shared" si="0"/>
        <v>0</v>
      </c>
      <c r="G12" s="7" t="s">
        <v>2</v>
      </c>
      <c r="H12" s="7" t="s">
        <v>107</v>
      </c>
      <c r="I12" s="7">
        <v>7.0210590409563304E-12</v>
      </c>
      <c r="J12" s="7">
        <v>7.0210590412339803E-12</v>
      </c>
      <c r="K12" s="7">
        <f t="shared" si="1"/>
        <v>0.99999999996045474</v>
      </c>
      <c r="L12" s="5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1"/>
    </row>
    <row r="13" spans="1:25">
      <c r="A13" s="7">
        <v>0</v>
      </c>
      <c r="B13" s="7">
        <v>0</v>
      </c>
      <c r="C13" s="7">
        <v>0</v>
      </c>
      <c r="D13" s="7">
        <v>2.4999999999999999E-8</v>
      </c>
      <c r="E13" s="7">
        <f t="shared" si="2"/>
        <v>0</v>
      </c>
      <c r="F13" s="7">
        <f t="shared" si="0"/>
        <v>0</v>
      </c>
      <c r="G13" s="7" t="s">
        <v>2</v>
      </c>
      <c r="H13" s="7" t="s">
        <v>107</v>
      </c>
      <c r="I13" s="7">
        <v>7.0210590410351197E-11</v>
      </c>
      <c r="J13" s="7">
        <v>7.0210590411353701E-11</v>
      </c>
      <c r="K13" s="7">
        <f t="shared" si="1"/>
        <v>0.99999999998572142</v>
      </c>
      <c r="L13" s="5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"/>
    </row>
    <row r="14" spans="1:25">
      <c r="A14" s="6">
        <v>0</v>
      </c>
      <c r="B14" s="6">
        <v>1.0000000000000001E-9</v>
      </c>
      <c r="C14" s="6">
        <v>0</v>
      </c>
      <c r="D14" s="6">
        <v>2.4999999999999999E-17</v>
      </c>
      <c r="E14" s="6">
        <f t="shared" si="2"/>
        <v>0</v>
      </c>
      <c r="F14" s="6">
        <f t="shared" si="0"/>
        <v>0</v>
      </c>
      <c r="G14" s="6" t="s">
        <v>2</v>
      </c>
      <c r="H14" s="6" t="s">
        <v>107</v>
      </c>
      <c r="I14" s="6">
        <v>1.97641952355843E-16</v>
      </c>
      <c r="J14" s="6">
        <v>2.06659852236699E-16</v>
      </c>
      <c r="K14" s="6">
        <f t="shared" si="1"/>
        <v>0.95636356175012016</v>
      </c>
      <c r="L14" s="5"/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1"/>
    </row>
    <row r="15" spans="1:25">
      <c r="A15" s="6">
        <v>0</v>
      </c>
      <c r="B15" s="6">
        <v>1.0000000000000001E-9</v>
      </c>
      <c r="C15" s="6">
        <v>0</v>
      </c>
      <c r="D15" s="6">
        <v>2.5000000000000002E-16</v>
      </c>
      <c r="E15" s="6">
        <f t="shared" si="2"/>
        <v>0</v>
      </c>
      <c r="F15" s="6">
        <f t="shared" si="0"/>
        <v>0</v>
      </c>
      <c r="G15" s="6" t="s">
        <v>2</v>
      </c>
      <c r="H15" s="6" t="s">
        <v>107</v>
      </c>
      <c r="I15" s="6">
        <v>2.02548409248218E-16</v>
      </c>
      <c r="J15" s="6">
        <v>2.27144097430801E-16</v>
      </c>
      <c r="K15" s="6">
        <f t="shared" si="1"/>
        <v>0.89171768731487278</v>
      </c>
      <c r="L15" s="5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1"/>
    </row>
    <row r="16" spans="1:25">
      <c r="A16" s="6">
        <v>0</v>
      </c>
      <c r="B16" s="6">
        <v>1.0000000000000001E-9</v>
      </c>
      <c r="C16" s="6">
        <v>0</v>
      </c>
      <c r="D16" s="6">
        <v>2.5E-15</v>
      </c>
      <c r="E16" s="6">
        <f t="shared" si="2"/>
        <v>0</v>
      </c>
      <c r="F16" s="6">
        <f t="shared" si="0"/>
        <v>0</v>
      </c>
      <c r="G16" s="6" t="s">
        <v>2</v>
      </c>
      <c r="H16" s="6" t="s">
        <v>107</v>
      </c>
      <c r="I16" s="6">
        <v>2.2594709949572099E-16</v>
      </c>
      <c r="J16" s="6">
        <v>2.9741472877743601E-16</v>
      </c>
      <c r="K16" s="6">
        <f t="shared" si="1"/>
        <v>0.75970379955460676</v>
      </c>
      <c r="L16" s="5"/>
      <c r="M16" s="1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"/>
    </row>
    <row r="17" spans="1:25">
      <c r="A17" s="6">
        <v>0</v>
      </c>
      <c r="B17" s="6">
        <v>1.0000000000000001E-9</v>
      </c>
      <c r="C17" s="6">
        <v>0</v>
      </c>
      <c r="D17" s="6">
        <v>2.5000000000000001E-14</v>
      </c>
      <c r="E17" s="6">
        <f t="shared" si="2"/>
        <v>0</v>
      </c>
      <c r="F17" s="6">
        <f t="shared" si="0"/>
        <v>0</v>
      </c>
      <c r="G17" s="6" t="s">
        <v>2</v>
      </c>
      <c r="H17" s="6" t="s">
        <v>107</v>
      </c>
      <c r="I17" s="6">
        <v>3.46257512898565E-16</v>
      </c>
      <c r="J17" s="6">
        <v>4.9538043189910995E-16</v>
      </c>
      <c r="K17" s="6">
        <f t="shared" si="1"/>
        <v>0.69897293191646381</v>
      </c>
      <c r="L17" s="5"/>
      <c r="M17" s="1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1"/>
    </row>
    <row r="18" spans="1:25">
      <c r="A18" s="6">
        <v>0</v>
      </c>
      <c r="B18" s="6">
        <v>1.0000000000000001E-9</v>
      </c>
      <c r="C18" s="6">
        <v>0</v>
      </c>
      <c r="D18" s="6">
        <v>2.4999999999999999E-13</v>
      </c>
      <c r="E18" s="6">
        <f t="shared" si="2"/>
        <v>0</v>
      </c>
      <c r="F18" s="6">
        <f t="shared" si="0"/>
        <v>0</v>
      </c>
      <c r="G18" s="6" t="s">
        <v>2</v>
      </c>
      <c r="H18" s="6" t="s">
        <v>107</v>
      </c>
      <c r="I18" s="6">
        <v>1.1348561308246199E-15</v>
      </c>
      <c r="J18" s="6">
        <v>1.3118573081164499E-15</v>
      </c>
      <c r="K18" s="6">
        <f t="shared" si="1"/>
        <v>0.86507589186969869</v>
      </c>
      <c r="L18" s="5"/>
      <c r="M18" s="1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1"/>
    </row>
    <row r="19" spans="1:25">
      <c r="A19" s="6">
        <v>0</v>
      </c>
      <c r="B19" s="6">
        <v>1.0000000000000001E-9</v>
      </c>
      <c r="C19" s="6">
        <v>0</v>
      </c>
      <c r="D19" s="6">
        <v>2.4999999999999998E-12</v>
      </c>
      <c r="E19" s="6">
        <f t="shared" si="2"/>
        <v>0</v>
      </c>
      <c r="F19" s="6">
        <f t="shared" si="0"/>
        <v>0</v>
      </c>
      <c r="G19" s="6" t="s">
        <v>2</v>
      </c>
      <c r="H19" s="6" t="s">
        <v>107</v>
      </c>
      <c r="I19" s="6">
        <v>7.9657047360796595E-15</v>
      </c>
      <c r="J19" s="6">
        <v>8.1315107964462906E-15</v>
      </c>
      <c r="K19" s="6">
        <f t="shared" si="1"/>
        <v>0.97960943980556558</v>
      </c>
      <c r="L19" s="5"/>
      <c r="M19" s="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"/>
    </row>
    <row r="20" spans="1:25">
      <c r="A20" s="6">
        <v>0</v>
      </c>
      <c r="B20" s="6">
        <v>1.0000000000000001E-9</v>
      </c>
      <c r="C20" s="6">
        <v>0</v>
      </c>
      <c r="D20" s="6">
        <v>2.5000000000000001E-11</v>
      </c>
      <c r="E20" s="6">
        <f t="shared" si="2"/>
        <v>0</v>
      </c>
      <c r="F20" s="6">
        <f t="shared" si="0"/>
        <v>0</v>
      </c>
      <c r="G20" s="6" t="s">
        <v>2</v>
      </c>
      <c r="H20" s="6" t="s">
        <v>107</v>
      </c>
      <c r="I20" s="6">
        <v>7.1427870530064303E-14</v>
      </c>
      <c r="J20" s="6">
        <v>7.1578231021732997E-14</v>
      </c>
      <c r="K20" s="6">
        <f t="shared" si="1"/>
        <v>0.99789935446123224</v>
      </c>
      <c r="L20" s="5"/>
      <c r="M20" s="1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"/>
    </row>
    <row r="21" spans="1:25">
      <c r="A21" s="6">
        <v>0</v>
      </c>
      <c r="B21" s="6">
        <v>1.0000000000000001E-9</v>
      </c>
      <c r="C21" s="6">
        <v>0</v>
      </c>
      <c r="D21" s="6">
        <v>2.5000000000000002E-10</v>
      </c>
      <c r="E21" s="6">
        <f t="shared" si="2"/>
        <v>0</v>
      </c>
      <c r="F21" s="6">
        <f t="shared" si="0"/>
        <v>0</v>
      </c>
      <c r="G21" s="6" t="s">
        <v>2</v>
      </c>
      <c r="H21" s="6" t="s">
        <v>107</v>
      </c>
      <c r="I21" s="6">
        <v>7.0335668116965003E-13</v>
      </c>
      <c r="J21" s="6">
        <v>7.0350482478644901E-13</v>
      </c>
      <c r="K21" s="6">
        <f t="shared" si="1"/>
        <v>0.99978942061009468</v>
      </c>
      <c r="L21" s="5"/>
      <c r="M21" s="1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"/>
    </row>
    <row r="22" spans="1:25">
      <c r="A22" s="6">
        <v>0</v>
      </c>
      <c r="B22" s="6">
        <v>1.0000000000000001E-9</v>
      </c>
      <c r="C22" s="6">
        <v>0</v>
      </c>
      <c r="D22" s="6">
        <v>2.5000000000000001E-9</v>
      </c>
      <c r="E22" s="6">
        <f t="shared" si="2"/>
        <v>0</v>
      </c>
      <c r="F22" s="6">
        <f t="shared" si="0"/>
        <v>0</v>
      </c>
      <c r="G22" s="6" t="s">
        <v>2</v>
      </c>
      <c r="H22" s="6" t="s">
        <v>107</v>
      </c>
      <c r="I22" s="6">
        <v>7.0223132268380103E-12</v>
      </c>
      <c r="J22" s="6">
        <v>7.0224611407670498E-12</v>
      </c>
      <c r="K22" s="6">
        <f t="shared" si="1"/>
        <v>0.9999789370242036</v>
      </c>
      <c r="L22" s="5"/>
      <c r="M22" s="1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1"/>
    </row>
    <row r="23" spans="1:25">
      <c r="A23" s="6">
        <v>0</v>
      </c>
      <c r="B23" s="6">
        <v>1.0000000000000001E-9</v>
      </c>
      <c r="C23" s="6">
        <v>0</v>
      </c>
      <c r="D23" s="6">
        <v>2.4999999999999999E-8</v>
      </c>
      <c r="E23" s="6">
        <f t="shared" si="2"/>
        <v>0</v>
      </c>
      <c r="F23" s="6">
        <f t="shared" si="0"/>
        <v>0</v>
      </c>
      <c r="G23" s="6" t="s">
        <v>2</v>
      </c>
      <c r="H23" s="6" t="s">
        <v>107</v>
      </c>
      <c r="I23" s="6">
        <v>7.0211844940550498E-11</v>
      </c>
      <c r="J23" s="6">
        <v>7.0211992831496798E-11</v>
      </c>
      <c r="K23" s="6">
        <f t="shared" si="1"/>
        <v>0.99999789365120784</v>
      </c>
      <c r="L23" s="5"/>
      <c r="M23" s="1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"/>
    </row>
    <row r="24" spans="1:25">
      <c r="A24" s="6">
        <v>0</v>
      </c>
      <c r="B24" s="6">
        <v>1E-8</v>
      </c>
      <c r="C24" s="6">
        <v>0</v>
      </c>
      <c r="D24" s="6">
        <v>2.4999999999999999E-17</v>
      </c>
      <c r="E24" s="6">
        <f t="shared" si="2"/>
        <v>0</v>
      </c>
      <c r="F24" s="6">
        <f t="shared" si="0"/>
        <v>0</v>
      </c>
      <c r="G24" s="6" t="s">
        <v>2</v>
      </c>
      <c r="H24" s="6" t="s">
        <v>107</v>
      </c>
      <c r="I24" s="6">
        <v>1.9658056099613402E-15</v>
      </c>
      <c r="J24" s="6">
        <v>1.9996254962979899E-15</v>
      </c>
      <c r="K24" s="6">
        <f t="shared" si="1"/>
        <v>0.98308688982048775</v>
      </c>
      <c r="L24" s="5"/>
      <c r="M24" s="1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1"/>
    </row>
    <row r="25" spans="1:25">
      <c r="A25" s="6">
        <v>0</v>
      </c>
      <c r="B25" s="6">
        <v>1E-8</v>
      </c>
      <c r="C25" s="6">
        <v>0</v>
      </c>
      <c r="D25" s="6">
        <v>2.5000000000000002E-16</v>
      </c>
      <c r="E25" s="6">
        <f t="shared" si="2"/>
        <v>0</v>
      </c>
      <c r="F25" s="6">
        <f t="shared" si="0"/>
        <v>0</v>
      </c>
      <c r="G25" s="6" t="s">
        <v>2</v>
      </c>
      <c r="H25" s="6" t="s">
        <v>107</v>
      </c>
      <c r="I25" s="6">
        <v>1.9764192465765898E-15</v>
      </c>
      <c r="J25" s="6">
        <v>2.0665101647760101E-15</v>
      </c>
      <c r="K25" s="6">
        <f t="shared" si="1"/>
        <v>0.95640431886809263</v>
      </c>
      <c r="L25" s="5"/>
      <c r="M25" s="1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"/>
    </row>
    <row r="26" spans="1:25">
      <c r="A26" s="6">
        <v>0</v>
      </c>
      <c r="B26" s="6">
        <v>1E-8</v>
      </c>
      <c r="C26" s="6">
        <v>0</v>
      </c>
      <c r="D26" s="6">
        <v>2.5E-15</v>
      </c>
      <c r="E26" s="6">
        <f t="shared" si="2"/>
        <v>0</v>
      </c>
      <c r="F26" s="6">
        <f t="shared" si="0"/>
        <v>0</v>
      </c>
      <c r="G26" s="6" t="s">
        <v>2</v>
      </c>
      <c r="H26" s="6" t="s">
        <v>107</v>
      </c>
      <c r="I26" s="6">
        <v>2.0255126238620299E-15</v>
      </c>
      <c r="J26" s="6">
        <v>2.27166179298746E-15</v>
      </c>
      <c r="K26" s="6">
        <f t="shared" si="1"/>
        <v>0.89164356688778057</v>
      </c>
      <c r="L26" s="5"/>
      <c r="M26" s="1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"/>
    </row>
    <row r="27" spans="1:25">
      <c r="A27" s="6">
        <v>0</v>
      </c>
      <c r="B27" s="6">
        <v>1E-8</v>
      </c>
      <c r="C27" s="6">
        <v>0</v>
      </c>
      <c r="D27" s="6">
        <v>2.5000000000000001E-14</v>
      </c>
      <c r="E27" s="6">
        <f t="shared" si="2"/>
        <v>0</v>
      </c>
      <c r="F27" s="6">
        <f t="shared" si="0"/>
        <v>0</v>
      </c>
      <c r="G27" s="6" t="s">
        <v>2</v>
      </c>
      <c r="H27" s="6" t="s">
        <v>107</v>
      </c>
      <c r="I27" s="6">
        <v>2.2594725623737798E-15</v>
      </c>
      <c r="J27" s="6">
        <v>2.97414892429477E-15</v>
      </c>
      <c r="K27" s="6">
        <f t="shared" si="1"/>
        <v>0.75970390854235581</v>
      </c>
      <c r="L27" s="5"/>
      <c r="M27" s="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"/>
    </row>
    <row r="28" spans="1:25">
      <c r="A28" s="6">
        <v>0</v>
      </c>
      <c r="B28" s="6">
        <v>1E-8</v>
      </c>
      <c r="C28" s="6">
        <v>0</v>
      </c>
      <c r="D28" s="6">
        <v>2.4999999999999999E-13</v>
      </c>
      <c r="E28" s="6">
        <f t="shared" si="2"/>
        <v>0</v>
      </c>
      <c r="F28" s="6">
        <f t="shared" si="0"/>
        <v>0</v>
      </c>
      <c r="G28" s="6" t="s">
        <v>2</v>
      </c>
      <c r="H28" s="6" t="s">
        <v>107</v>
      </c>
      <c r="I28" s="6">
        <v>3.4625774562553499E-15</v>
      </c>
      <c r="J28" s="6">
        <v>4.9538064764012999E-15</v>
      </c>
      <c r="K28" s="6">
        <f t="shared" si="1"/>
        <v>0.69897309730410473</v>
      </c>
      <c r="L28" s="5"/>
      <c r="M28" s="1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1"/>
    </row>
    <row r="29" spans="1:25">
      <c r="A29" s="6">
        <v>0</v>
      </c>
      <c r="B29" s="6">
        <v>1E-8</v>
      </c>
      <c r="C29" s="6">
        <v>0</v>
      </c>
      <c r="D29" s="6">
        <v>2.4999999999999998E-12</v>
      </c>
      <c r="E29" s="6">
        <f t="shared" si="2"/>
        <v>0</v>
      </c>
      <c r="F29" s="6">
        <f t="shared" si="0"/>
        <v>0</v>
      </c>
      <c r="G29" s="6" t="s">
        <v>2</v>
      </c>
      <c r="H29" s="6" t="s">
        <v>107</v>
      </c>
      <c r="I29" s="6">
        <v>1.1348561242076E-14</v>
      </c>
      <c r="J29" s="6">
        <v>1.31185730172996E-14</v>
      </c>
      <c r="K29" s="6">
        <f t="shared" si="1"/>
        <v>0.86507589103712224</v>
      </c>
      <c r="L29" s="5"/>
      <c r="M29" s="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1"/>
    </row>
    <row r="30" spans="1:25">
      <c r="A30" s="6">
        <v>0</v>
      </c>
      <c r="B30" s="6">
        <v>1E-8</v>
      </c>
      <c r="C30" s="6">
        <v>0</v>
      </c>
      <c r="D30" s="6">
        <v>2.5000000000000001E-11</v>
      </c>
      <c r="E30" s="6">
        <f t="shared" si="2"/>
        <v>0</v>
      </c>
      <c r="F30" s="6">
        <f t="shared" si="0"/>
        <v>0</v>
      </c>
      <c r="G30" s="6" t="s">
        <v>2</v>
      </c>
      <c r="H30" s="6" t="s">
        <v>107</v>
      </c>
      <c r="I30" s="6">
        <v>7.9657035036791597E-14</v>
      </c>
      <c r="J30" s="6">
        <v>8.1315096609489195E-14</v>
      </c>
      <c r="K30" s="6">
        <f t="shared" si="1"/>
        <v>0.97960942504120319</v>
      </c>
      <c r="L30" s="5"/>
      <c r="M30" s="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1"/>
    </row>
    <row r="31" spans="1:25">
      <c r="A31" s="6">
        <v>0</v>
      </c>
      <c r="B31" s="6">
        <v>1E-8</v>
      </c>
      <c r="C31" s="6">
        <v>0</v>
      </c>
      <c r="D31" s="6">
        <v>2.5000000000000002E-10</v>
      </c>
      <c r="E31" s="6">
        <f t="shared" si="2"/>
        <v>0</v>
      </c>
      <c r="F31" s="6">
        <f t="shared" si="0"/>
        <v>0</v>
      </c>
      <c r="G31" s="6" t="s">
        <v>2</v>
      </c>
      <c r="H31" s="6" t="s">
        <v>107</v>
      </c>
      <c r="I31" s="6">
        <v>7.1427870148394104E-13</v>
      </c>
      <c r="J31" s="6">
        <v>7.1578230640332904E-13</v>
      </c>
      <c r="K31" s="6">
        <f t="shared" si="1"/>
        <v>0.99789935444626543</v>
      </c>
      <c r="L31" s="5"/>
      <c r="M31" s="1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1"/>
    </row>
    <row r="32" spans="1:25">
      <c r="A32" s="6">
        <v>0</v>
      </c>
      <c r="B32" s="6">
        <v>1E-8</v>
      </c>
      <c r="C32" s="6">
        <v>0</v>
      </c>
      <c r="D32" s="6">
        <v>2.5000000000000001E-9</v>
      </c>
      <c r="E32" s="6">
        <f t="shared" si="2"/>
        <v>0</v>
      </c>
      <c r="F32" s="6">
        <f t="shared" si="0"/>
        <v>0</v>
      </c>
      <c r="G32" s="6" t="s">
        <v>2</v>
      </c>
      <c r="H32" s="6" t="s">
        <v>107</v>
      </c>
      <c r="I32" s="6">
        <v>7.03356681125973E-12</v>
      </c>
      <c r="J32" s="6">
        <v>7.03504824743272E-12</v>
      </c>
      <c r="K32" s="6">
        <f t="shared" si="1"/>
        <v>0.99978942060937104</v>
      </c>
      <c r="L32" s="5"/>
      <c r="M32" s="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"/>
    </row>
    <row r="33" spans="1:25">
      <c r="A33" s="6">
        <v>0</v>
      </c>
      <c r="B33" s="6">
        <v>1E-8</v>
      </c>
      <c r="C33" s="6">
        <v>0</v>
      </c>
      <c r="D33" s="6">
        <v>2.4999999999999999E-8</v>
      </c>
      <c r="E33" s="6">
        <f t="shared" si="2"/>
        <v>0</v>
      </c>
      <c r="F33" s="6">
        <f t="shared" si="0"/>
        <v>0</v>
      </c>
      <c r="G33" s="6" t="s">
        <v>2</v>
      </c>
      <c r="H33" s="6" t="s">
        <v>107</v>
      </c>
      <c r="I33" s="6">
        <v>7.0223132268335894E-11</v>
      </c>
      <c r="J33" s="6">
        <v>7.0224611407708997E-11</v>
      </c>
      <c r="K33" s="6">
        <f t="shared" si="1"/>
        <v>0.99997893702302576</v>
      </c>
      <c r="L33" s="5"/>
      <c r="M33" s="1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1"/>
    </row>
    <row r="34" spans="1:25">
      <c r="A34" s="6">
        <v>0</v>
      </c>
      <c r="B34" s="6">
        <v>9.9999999999999995E-8</v>
      </c>
      <c r="C34" s="6">
        <v>0</v>
      </c>
      <c r="D34" s="6">
        <v>2.4999999999999999E-17</v>
      </c>
      <c r="E34" s="6">
        <f t="shared" si="2"/>
        <v>0</v>
      </c>
      <c r="F34" s="6">
        <f t="shared" si="0"/>
        <v>0</v>
      </c>
      <c r="G34" s="6" t="s">
        <v>2</v>
      </c>
      <c r="H34" s="6" t="s">
        <v>107</v>
      </c>
      <c r="I34" s="6">
        <v>1.9648619951193601E-14</v>
      </c>
      <c r="J34" s="6">
        <v>1.9875493132745301E-14</v>
      </c>
      <c r="K34" s="6">
        <f t="shared" si="1"/>
        <v>0.98858528037334981</v>
      </c>
      <c r="L34" s="5"/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1"/>
    </row>
    <row r="35" spans="1:25">
      <c r="A35" s="6">
        <v>0</v>
      </c>
      <c r="B35" s="6">
        <v>9.9999999999999995E-8</v>
      </c>
      <c r="C35" s="6">
        <v>0</v>
      </c>
      <c r="D35" s="6">
        <v>2.5000000000000002E-16</v>
      </c>
      <c r="E35" s="6">
        <f t="shared" si="2"/>
        <v>0</v>
      </c>
      <c r="F35" s="6">
        <f t="shared" si="0"/>
        <v>0</v>
      </c>
      <c r="G35" s="6" t="s">
        <v>2</v>
      </c>
      <c r="H35" s="6" t="s">
        <v>107</v>
      </c>
      <c r="I35" s="6">
        <v>1.96580708595208E-14</v>
      </c>
      <c r="J35" s="6">
        <v>1.9996262327242501E-14</v>
      </c>
      <c r="K35" s="6">
        <f t="shared" si="1"/>
        <v>0.98308726590064011</v>
      </c>
      <c r="L35" s="5"/>
      <c r="M35" s="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1"/>
    </row>
    <row r="36" spans="1:25">
      <c r="A36" s="6">
        <v>0</v>
      </c>
      <c r="B36" s="6">
        <v>9.9999999999999995E-8</v>
      </c>
      <c r="C36" s="6">
        <v>0</v>
      </c>
      <c r="D36" s="6">
        <v>2.5E-15</v>
      </c>
      <c r="E36" s="6">
        <f t="shared" si="2"/>
        <v>0</v>
      </c>
      <c r="F36" s="6">
        <f t="shared" ref="F36:F67" si="3">C36/(0.00025)</f>
        <v>0</v>
      </c>
      <c r="G36" s="6" t="s">
        <v>2</v>
      </c>
      <c r="H36" s="6" t="s">
        <v>107</v>
      </c>
      <c r="I36" s="6">
        <v>1.97641924656254E-14</v>
      </c>
      <c r="J36" s="6">
        <v>2.0665101798409101E-14</v>
      </c>
      <c r="K36" s="6">
        <f t="shared" ref="K36:K67" si="4">I36/J36</f>
        <v>0.95640431188908748</v>
      </c>
      <c r="L36" s="5"/>
      <c r="M36" s="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1"/>
    </row>
    <row r="37" spans="1:25">
      <c r="A37" s="6">
        <v>0</v>
      </c>
      <c r="B37" s="6">
        <v>9.9999999999999995E-8</v>
      </c>
      <c r="C37" s="6">
        <v>0</v>
      </c>
      <c r="D37" s="6">
        <v>2.5000000000000001E-14</v>
      </c>
      <c r="E37" s="6">
        <f t="shared" si="2"/>
        <v>0</v>
      </c>
      <c r="F37" s="6">
        <f t="shared" si="3"/>
        <v>0</v>
      </c>
      <c r="G37" s="6" t="s">
        <v>2</v>
      </c>
      <c r="H37" s="6" t="s">
        <v>107</v>
      </c>
      <c r="I37" s="6">
        <v>2.0255126238722099E-14</v>
      </c>
      <c r="J37" s="6">
        <v>2.2716617929358001E-14</v>
      </c>
      <c r="K37" s="6">
        <f t="shared" si="4"/>
        <v>0.89164356691253877</v>
      </c>
      <c r="L37" s="5"/>
      <c r="M37" s="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1"/>
    </row>
    <row r="38" spans="1:25">
      <c r="A38" s="6">
        <v>0</v>
      </c>
      <c r="B38" s="6">
        <v>9.9999999999999995E-8</v>
      </c>
      <c r="C38" s="6">
        <v>0</v>
      </c>
      <c r="D38" s="6">
        <v>2.4999999999999999E-13</v>
      </c>
      <c r="E38" s="6">
        <f t="shared" si="2"/>
        <v>0</v>
      </c>
      <c r="F38" s="6">
        <f t="shared" si="3"/>
        <v>0</v>
      </c>
      <c r="G38" s="6" t="s">
        <v>2</v>
      </c>
      <c r="H38" s="6" t="s">
        <v>107</v>
      </c>
      <c r="I38" s="6">
        <v>2.2594725623725001E-14</v>
      </c>
      <c r="J38" s="6">
        <v>2.9741489242945599E-14</v>
      </c>
      <c r="K38" s="6">
        <f t="shared" si="4"/>
        <v>0.75970390854197922</v>
      </c>
      <c r="L38" s="5"/>
      <c r="M38" s="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"/>
    </row>
    <row r="39" spans="1:25">
      <c r="A39" s="6">
        <v>0</v>
      </c>
      <c r="B39" s="6">
        <v>9.9999999999999995E-8</v>
      </c>
      <c r="C39" s="6">
        <v>0</v>
      </c>
      <c r="D39" s="6">
        <v>2.4999999999999998E-12</v>
      </c>
      <c r="E39" s="6">
        <f t="shared" si="2"/>
        <v>0</v>
      </c>
      <c r="F39" s="6">
        <f t="shared" si="3"/>
        <v>0</v>
      </c>
      <c r="G39" s="6" t="s">
        <v>2</v>
      </c>
      <c r="H39" s="6" t="s">
        <v>107</v>
      </c>
      <c r="I39" s="6">
        <v>3.4625774561904598E-14</v>
      </c>
      <c r="J39" s="6">
        <v>4.9538064763494803E-14</v>
      </c>
      <c r="K39" s="6">
        <f t="shared" si="4"/>
        <v>0.69897309729831736</v>
      </c>
      <c r="L39" s="5"/>
      <c r="M39" s="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1"/>
    </row>
    <row r="40" spans="1:25">
      <c r="A40" s="6">
        <v>0</v>
      </c>
      <c r="B40" s="6">
        <v>9.9999999999999995E-8</v>
      </c>
      <c r="C40" s="6">
        <v>0</v>
      </c>
      <c r="D40" s="6">
        <v>2.5000000000000001E-11</v>
      </c>
      <c r="E40" s="6">
        <f t="shared" si="2"/>
        <v>0</v>
      </c>
      <c r="F40" s="6">
        <f t="shared" si="3"/>
        <v>0</v>
      </c>
      <c r="G40" s="6" t="s">
        <v>2</v>
      </c>
      <c r="H40" s="6" t="s">
        <v>107</v>
      </c>
      <c r="I40" s="6">
        <v>1.13485612413638E-13</v>
      </c>
      <c r="J40" s="6">
        <v>1.31185730165875E-13</v>
      </c>
      <c r="K40" s="6">
        <f t="shared" si="4"/>
        <v>0.86507589102979066</v>
      </c>
      <c r="L40" s="5"/>
      <c r="M40" s="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"/>
    </row>
    <row r="41" spans="1:25">
      <c r="A41" s="6">
        <v>0</v>
      </c>
      <c r="B41" s="6">
        <v>9.9999999999999995E-8</v>
      </c>
      <c r="C41" s="6">
        <v>0</v>
      </c>
      <c r="D41" s="6">
        <v>2.5000000000000002E-10</v>
      </c>
      <c r="E41" s="6">
        <f t="shared" si="2"/>
        <v>0</v>
      </c>
      <c r="F41" s="6">
        <f t="shared" si="3"/>
        <v>0</v>
      </c>
      <c r="G41" s="6" t="s">
        <v>2</v>
      </c>
      <c r="H41" s="6" t="s">
        <v>107</v>
      </c>
      <c r="I41" s="6">
        <v>7.9657035035320805E-13</v>
      </c>
      <c r="J41" s="6">
        <v>8.1315096607298199E-13</v>
      </c>
      <c r="K41" s="6">
        <f t="shared" si="4"/>
        <v>0.97960942504951065</v>
      </c>
      <c r="L41" s="5"/>
      <c r="M41" s="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>
      <c r="A42" s="6">
        <v>0</v>
      </c>
      <c r="B42" s="6">
        <v>9.9999999999999995E-8</v>
      </c>
      <c r="C42" s="6">
        <v>0</v>
      </c>
      <c r="D42" s="6">
        <v>2.5000000000000001E-9</v>
      </c>
      <c r="E42" s="6">
        <f t="shared" si="2"/>
        <v>0</v>
      </c>
      <c r="F42" s="6">
        <f t="shared" si="3"/>
        <v>0</v>
      </c>
      <c r="G42" s="6" t="s">
        <v>2</v>
      </c>
      <c r="H42" s="6" t="s">
        <v>107</v>
      </c>
      <c r="I42" s="6">
        <v>7.1427870148173998E-12</v>
      </c>
      <c r="J42" s="6">
        <v>7.1578230640308197E-12</v>
      </c>
      <c r="K42" s="6">
        <f t="shared" si="4"/>
        <v>0.99789935444353484</v>
      </c>
      <c r="L42" s="5"/>
      <c r="M42" s="1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"/>
    </row>
    <row r="43" spans="1:25">
      <c r="A43" s="6">
        <v>0</v>
      </c>
      <c r="B43" s="6">
        <v>9.9999999999999995E-8</v>
      </c>
      <c r="C43" s="6">
        <v>0</v>
      </c>
      <c r="D43" s="6">
        <v>2.4999999999999999E-8</v>
      </c>
      <c r="E43" s="6">
        <f t="shared" si="2"/>
        <v>0</v>
      </c>
      <c r="F43" s="6">
        <f t="shared" si="3"/>
        <v>0</v>
      </c>
      <c r="G43" s="6" t="s">
        <v>2</v>
      </c>
      <c r="H43" s="6" t="s">
        <v>107</v>
      </c>
      <c r="I43" s="6">
        <v>7.0335668112581898E-11</v>
      </c>
      <c r="J43" s="6">
        <v>7.0350482474344204E-11</v>
      </c>
      <c r="K43" s="6">
        <f t="shared" si="4"/>
        <v>0.99978942060891041</v>
      </c>
      <c r="L43" s="5"/>
      <c r="M43" s="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"/>
    </row>
    <row r="44" spans="1:25">
      <c r="A44" s="6">
        <v>0</v>
      </c>
      <c r="B44" s="6">
        <v>9.9999999999999995E-7</v>
      </c>
      <c r="C44" s="6">
        <v>0</v>
      </c>
      <c r="D44" s="6">
        <v>2.4999999999999999E-17</v>
      </c>
      <c r="E44" s="6">
        <f t="shared" si="2"/>
        <v>0</v>
      </c>
      <c r="F44" s="6">
        <f t="shared" si="3"/>
        <v>0</v>
      </c>
      <c r="G44" s="6" t="s">
        <v>2</v>
      </c>
      <c r="H44" s="6" t="s">
        <v>107</v>
      </c>
      <c r="I44" s="6">
        <v>1.96368806135681E-13</v>
      </c>
      <c r="J44" s="6">
        <v>1.98630735274782E-13</v>
      </c>
      <c r="K44" s="6">
        <f t="shared" si="4"/>
        <v>0.98861239104828424</v>
      </c>
      <c r="L44" s="5"/>
      <c r="M44" s="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"/>
    </row>
    <row r="45" spans="1:25">
      <c r="A45" s="6">
        <v>0</v>
      </c>
      <c r="B45" s="6">
        <v>9.9999999999999995E-7</v>
      </c>
      <c r="C45" s="6">
        <v>0</v>
      </c>
      <c r="D45" s="6">
        <v>2.5000000000000002E-16</v>
      </c>
      <c r="E45" s="6">
        <f t="shared" si="2"/>
        <v>0</v>
      </c>
      <c r="F45" s="6">
        <f t="shared" si="3"/>
        <v>0</v>
      </c>
      <c r="G45" s="6" t="s">
        <v>2</v>
      </c>
      <c r="H45" s="6" t="s">
        <v>107</v>
      </c>
      <c r="I45" s="6">
        <v>1.96486462713692E-13</v>
      </c>
      <c r="J45" s="6">
        <v>1.98754870178729E-13</v>
      </c>
      <c r="K45" s="6">
        <f t="shared" si="4"/>
        <v>0.98858690877362076</v>
      </c>
      <c r="L45" s="5"/>
      <c r="M45" s="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"/>
    </row>
    <row r="46" spans="1:25">
      <c r="A46" s="6">
        <v>0</v>
      </c>
      <c r="B46" s="6">
        <v>9.9999999999999995E-7</v>
      </c>
      <c r="C46" s="6">
        <v>0</v>
      </c>
      <c r="D46" s="6">
        <v>2.5E-15</v>
      </c>
      <c r="E46" s="6">
        <f t="shared" si="2"/>
        <v>0</v>
      </c>
      <c r="F46" s="6">
        <f t="shared" si="3"/>
        <v>0</v>
      </c>
      <c r="G46" s="6" t="s">
        <v>2</v>
      </c>
      <c r="H46" s="6" t="s">
        <v>107</v>
      </c>
      <c r="I46" s="6">
        <v>1.9658070953552601E-13</v>
      </c>
      <c r="J46" s="6">
        <v>1.9996262320303899E-13</v>
      </c>
      <c r="K46" s="6">
        <f t="shared" si="4"/>
        <v>0.9830872709442352</v>
      </c>
      <c r="L46" s="5"/>
      <c r="M46" s="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1"/>
    </row>
    <row r="47" spans="1:25">
      <c r="A47" s="6">
        <v>0</v>
      </c>
      <c r="B47" s="6">
        <v>9.9999999999999995E-7</v>
      </c>
      <c r="C47" s="6">
        <v>0</v>
      </c>
      <c r="D47" s="6">
        <v>2.5000000000000001E-14</v>
      </c>
      <c r="E47" s="6">
        <f t="shared" si="2"/>
        <v>0</v>
      </c>
      <c r="F47" s="6">
        <f t="shared" si="3"/>
        <v>0</v>
      </c>
      <c r="G47" s="6" t="s">
        <v>2</v>
      </c>
      <c r="H47" s="6" t="s">
        <v>107</v>
      </c>
      <c r="I47" s="6">
        <v>1.97641924657339E-13</v>
      </c>
      <c r="J47" s="6">
        <v>2.0665101782167999E-13</v>
      </c>
      <c r="K47" s="6">
        <f t="shared" si="4"/>
        <v>0.95640431264599446</v>
      </c>
      <c r="L47" s="5"/>
      <c r="M47" s="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>
      <c r="A48" s="6">
        <v>0</v>
      </c>
      <c r="B48" s="6">
        <v>9.9999999999999995E-7</v>
      </c>
      <c r="C48" s="6">
        <v>0</v>
      </c>
      <c r="D48" s="6">
        <v>2.4999999999999999E-13</v>
      </c>
      <c r="E48" s="6">
        <f t="shared" si="2"/>
        <v>0</v>
      </c>
      <c r="F48" s="6">
        <f t="shared" si="3"/>
        <v>0</v>
      </c>
      <c r="G48" s="6" t="s">
        <v>2</v>
      </c>
      <c r="H48" s="6" t="s">
        <v>107</v>
      </c>
      <c r="I48" s="6">
        <v>2.0255126242573199E-13</v>
      </c>
      <c r="J48" s="6">
        <v>2.2716617933296899E-13</v>
      </c>
      <c r="K48" s="6">
        <f t="shared" si="4"/>
        <v>0.89164356692746205</v>
      </c>
      <c r="L48" s="5"/>
      <c r="M48" s="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"/>
    </row>
    <row r="49" spans="1:25">
      <c r="A49" s="6">
        <v>0</v>
      </c>
      <c r="B49" s="6">
        <v>9.9999999999999995E-7</v>
      </c>
      <c r="C49" s="6">
        <v>0</v>
      </c>
      <c r="D49" s="6">
        <v>2.4999999999999998E-12</v>
      </c>
      <c r="E49" s="6">
        <f t="shared" si="2"/>
        <v>0</v>
      </c>
      <c r="F49" s="6">
        <f t="shared" si="3"/>
        <v>0</v>
      </c>
      <c r="G49" s="6" t="s">
        <v>2</v>
      </c>
      <c r="H49" s="6" t="s">
        <v>107</v>
      </c>
      <c r="I49" s="6">
        <v>2.25947256224034E-13</v>
      </c>
      <c r="J49" s="6">
        <v>2.9741489242516598E-13</v>
      </c>
      <c r="K49" s="6">
        <f t="shared" si="4"/>
        <v>0.75970390850850111</v>
      </c>
      <c r="L49" s="5"/>
      <c r="M49" s="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"/>
    </row>
    <row r="50" spans="1:25">
      <c r="A50" s="6">
        <v>0</v>
      </c>
      <c r="B50" s="6">
        <v>9.9999999999999995E-7</v>
      </c>
      <c r="C50" s="6">
        <v>0</v>
      </c>
      <c r="D50" s="6">
        <v>2.5000000000000001E-11</v>
      </c>
      <c r="E50" s="6">
        <f t="shared" si="2"/>
        <v>0</v>
      </c>
      <c r="F50" s="6">
        <f t="shared" si="3"/>
        <v>0</v>
      </c>
      <c r="G50" s="6" t="s">
        <v>2</v>
      </c>
      <c r="H50" s="6" t="s">
        <v>107</v>
      </c>
      <c r="I50" s="6">
        <v>3.4625774497021898E-13</v>
      </c>
      <c r="J50" s="6">
        <v>4.9538064712080202E-13</v>
      </c>
      <c r="K50" s="6">
        <f t="shared" si="4"/>
        <v>0.69897309671401353</v>
      </c>
      <c r="L50" s="5"/>
      <c r="M50" s="1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"/>
    </row>
    <row r="51" spans="1:25">
      <c r="A51" s="6">
        <v>0</v>
      </c>
      <c r="B51" s="6">
        <v>9.9999999999999995E-7</v>
      </c>
      <c r="C51" s="6">
        <v>0</v>
      </c>
      <c r="D51" s="6">
        <v>2.5000000000000002E-10</v>
      </c>
      <c r="E51" s="6">
        <f t="shared" si="2"/>
        <v>0</v>
      </c>
      <c r="F51" s="6">
        <f t="shared" si="3"/>
        <v>0</v>
      </c>
      <c r="G51" s="6" t="s">
        <v>2</v>
      </c>
      <c r="H51" s="6" t="s">
        <v>107</v>
      </c>
      <c r="I51" s="6">
        <v>1.13485611701502E-12</v>
      </c>
      <c r="J51" s="6">
        <v>1.3118572946520799E-12</v>
      </c>
      <c r="K51" s="6">
        <f t="shared" si="4"/>
        <v>0.86507589022173126</v>
      </c>
      <c r="L51" s="5"/>
      <c r="M51" s="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1"/>
    </row>
    <row r="52" spans="1:25">
      <c r="A52" s="6">
        <v>0</v>
      </c>
      <c r="B52" s="6">
        <v>9.9999999999999995E-7</v>
      </c>
      <c r="C52" s="6">
        <v>0</v>
      </c>
      <c r="D52" s="6">
        <v>2.5000000000000001E-9</v>
      </c>
      <c r="E52" s="6">
        <f t="shared" si="2"/>
        <v>0</v>
      </c>
      <c r="F52" s="6">
        <f t="shared" si="3"/>
        <v>0</v>
      </c>
      <c r="G52" s="6" t="s">
        <v>2</v>
      </c>
      <c r="H52" s="6" t="s">
        <v>107</v>
      </c>
      <c r="I52" s="6">
        <v>7.9657034880076703E-12</v>
      </c>
      <c r="J52" s="6">
        <v>8.1315096453714892E-12</v>
      </c>
      <c r="K52" s="6">
        <f t="shared" si="4"/>
        <v>0.97960942499057391</v>
      </c>
      <c r="L52" s="5"/>
      <c r="M52" s="1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"/>
    </row>
    <row r="53" spans="1:25">
      <c r="A53" s="6">
        <v>0</v>
      </c>
      <c r="B53" s="6">
        <v>9.9999999999999995E-7</v>
      </c>
      <c r="C53" s="6">
        <v>0</v>
      </c>
      <c r="D53" s="6">
        <v>2.4999999999999999E-8</v>
      </c>
      <c r="E53" s="6">
        <f t="shared" si="2"/>
        <v>0</v>
      </c>
      <c r="F53" s="6">
        <f t="shared" si="3"/>
        <v>0</v>
      </c>
      <c r="G53" s="6" t="s">
        <v>2</v>
      </c>
      <c r="H53" s="6" t="s">
        <v>107</v>
      </c>
      <c r="I53" s="6">
        <v>7.14278701305107E-11</v>
      </c>
      <c r="J53" s="6">
        <v>7.1578230622433803E-11</v>
      </c>
      <c r="K53" s="6">
        <f t="shared" si="4"/>
        <v>0.99789935444595945</v>
      </c>
      <c r="L53" s="5"/>
      <c r="M53" s="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"/>
    </row>
    <row r="54" spans="1:25">
      <c r="A54" s="6">
        <v>0</v>
      </c>
      <c r="B54" s="6">
        <v>1.0000000000000001E-5</v>
      </c>
      <c r="C54" s="6">
        <v>0</v>
      </c>
      <c r="D54" s="6">
        <v>2.4999999999999999E-17</v>
      </c>
      <c r="E54" s="6">
        <f t="shared" si="2"/>
        <v>0</v>
      </c>
      <c r="F54" s="6">
        <f t="shared" si="3"/>
        <v>0</v>
      </c>
      <c r="G54" s="6" t="s">
        <v>2</v>
      </c>
      <c r="H54" s="6" t="s">
        <v>107</v>
      </c>
      <c r="I54" s="6">
        <v>1.9635218623077798E-12</v>
      </c>
      <c r="J54" s="6">
        <v>1.98611929298293E-12</v>
      </c>
      <c r="K54" s="6">
        <f t="shared" si="4"/>
        <v>0.98862231953791091</v>
      </c>
      <c r="L54" s="5"/>
      <c r="M54" s="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"/>
    </row>
    <row r="55" spans="1:25">
      <c r="A55" s="6">
        <v>0</v>
      </c>
      <c r="B55" s="6">
        <v>1.0000000000000001E-5</v>
      </c>
      <c r="C55" s="6">
        <v>0</v>
      </c>
      <c r="D55" s="6">
        <v>2.5000000000000002E-16</v>
      </c>
      <c r="E55" s="6">
        <f t="shared" si="2"/>
        <v>0</v>
      </c>
      <c r="F55" s="6">
        <f t="shared" si="3"/>
        <v>0</v>
      </c>
      <c r="G55" s="6" t="s">
        <v>2</v>
      </c>
      <c r="H55" s="6" t="s">
        <v>107</v>
      </c>
      <c r="I55" s="6">
        <v>1.96367638778674E-12</v>
      </c>
      <c r="J55" s="6">
        <v>1.98631050090783E-12</v>
      </c>
      <c r="K55" s="6">
        <f t="shared" si="4"/>
        <v>0.98860494715667802</v>
      </c>
      <c r="L55" s="5"/>
      <c r="M55" s="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1"/>
    </row>
    <row r="56" spans="1:25">
      <c r="A56" s="6">
        <v>0</v>
      </c>
      <c r="B56" s="6">
        <v>1.0000000000000001E-5</v>
      </c>
      <c r="C56" s="6">
        <v>0</v>
      </c>
      <c r="D56" s="6">
        <v>2.5E-15</v>
      </c>
      <c r="E56" s="6">
        <f t="shared" si="2"/>
        <v>0</v>
      </c>
      <c r="F56" s="6">
        <f t="shared" si="3"/>
        <v>0</v>
      </c>
      <c r="G56" s="6" t="s">
        <v>2</v>
      </c>
      <c r="H56" s="6" t="s">
        <v>107</v>
      </c>
      <c r="I56" s="6">
        <v>1.9648471498857199E-12</v>
      </c>
      <c r="J56" s="6">
        <v>1.9875494596534401E-12</v>
      </c>
      <c r="K56" s="6">
        <f t="shared" si="4"/>
        <v>0.9885777384520138</v>
      </c>
      <c r="L56" s="5"/>
      <c r="M56" s="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"/>
    </row>
    <row r="57" spans="1:25">
      <c r="A57" s="6">
        <v>0</v>
      </c>
      <c r="B57" s="6">
        <v>1.0000000000000001E-5</v>
      </c>
      <c r="C57" s="6">
        <v>0</v>
      </c>
      <c r="D57" s="6">
        <v>2.5000000000000001E-14</v>
      </c>
      <c r="E57" s="6">
        <f t="shared" si="2"/>
        <v>0</v>
      </c>
      <c r="F57" s="6">
        <f t="shared" si="3"/>
        <v>0</v>
      </c>
      <c r="G57" s="6" t="s">
        <v>2</v>
      </c>
      <c r="H57" s="6" t="s">
        <v>107</v>
      </c>
      <c r="I57" s="6">
        <v>1.96580816443016E-12</v>
      </c>
      <c r="J57" s="6">
        <v>1.9996262268042298E-12</v>
      </c>
      <c r="K57" s="6">
        <f t="shared" si="4"/>
        <v>0.98308780815096763</v>
      </c>
      <c r="L57" s="5"/>
      <c r="M57" s="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1"/>
    </row>
    <row r="58" spans="1:25">
      <c r="A58" s="6">
        <v>0</v>
      </c>
      <c r="B58" s="6">
        <v>1.0000000000000001E-5</v>
      </c>
      <c r="C58" s="6">
        <v>0</v>
      </c>
      <c r="D58" s="6">
        <v>2.4999999999999999E-13</v>
      </c>
      <c r="E58" s="6">
        <f t="shared" si="2"/>
        <v>0</v>
      </c>
      <c r="F58" s="6">
        <f t="shared" si="3"/>
        <v>0</v>
      </c>
      <c r="G58" s="6" t="s">
        <v>2</v>
      </c>
      <c r="H58" s="6" t="s">
        <v>107</v>
      </c>
      <c r="I58" s="6">
        <v>1.9764192476596998E-12</v>
      </c>
      <c r="J58" s="6">
        <v>2.0665100157987E-12</v>
      </c>
      <c r="K58" s="6">
        <f t="shared" si="4"/>
        <v>0.95640438834060992</v>
      </c>
      <c r="L58" s="5"/>
      <c r="M58" s="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1"/>
    </row>
    <row r="59" spans="1:25">
      <c r="A59" s="6">
        <v>0</v>
      </c>
      <c r="B59" s="6">
        <v>1.0000000000000001E-5</v>
      </c>
      <c r="C59" s="6">
        <v>0</v>
      </c>
      <c r="D59" s="6">
        <v>2.4999999999999998E-12</v>
      </c>
      <c r="E59" s="6">
        <f t="shared" si="2"/>
        <v>0</v>
      </c>
      <c r="F59" s="6">
        <f t="shared" si="3"/>
        <v>0</v>
      </c>
      <c r="G59" s="6" t="s">
        <v>2</v>
      </c>
      <c r="H59" s="6" t="s">
        <v>107</v>
      </c>
      <c r="I59" s="6">
        <v>2.0255126627648301E-12</v>
      </c>
      <c r="J59" s="6">
        <v>2.2716618327306102E-12</v>
      </c>
      <c r="K59" s="6">
        <f t="shared" si="4"/>
        <v>0.89164356841356929</v>
      </c>
      <c r="L59" s="5"/>
      <c r="M59" s="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1"/>
    </row>
    <row r="60" spans="1:25">
      <c r="A60" s="6">
        <v>0</v>
      </c>
      <c r="B60" s="6">
        <v>1.0000000000000001E-5</v>
      </c>
      <c r="C60" s="6">
        <v>0</v>
      </c>
      <c r="D60" s="6">
        <v>2.5000000000000001E-11</v>
      </c>
      <c r="E60" s="6">
        <f t="shared" si="2"/>
        <v>0</v>
      </c>
      <c r="F60" s="6">
        <f t="shared" si="3"/>
        <v>0</v>
      </c>
      <c r="G60" s="6" t="s">
        <v>2</v>
      </c>
      <c r="H60" s="6" t="s">
        <v>107</v>
      </c>
      <c r="I60" s="6">
        <v>2.2594725490239601E-12</v>
      </c>
      <c r="J60" s="6">
        <v>2.9741489199607999E-12</v>
      </c>
      <c r="K60" s="6">
        <f t="shared" si="4"/>
        <v>0.75970390516078812</v>
      </c>
      <c r="L60" s="5"/>
      <c r="M60" s="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"/>
    </row>
    <row r="61" spans="1:25">
      <c r="A61" s="6">
        <v>0</v>
      </c>
      <c r="B61" s="6">
        <v>1.0000000000000001E-5</v>
      </c>
      <c r="C61" s="6">
        <v>0</v>
      </c>
      <c r="D61" s="6">
        <v>2.5000000000000002E-10</v>
      </c>
      <c r="E61" s="6">
        <f t="shared" si="2"/>
        <v>0</v>
      </c>
      <c r="F61" s="6">
        <f t="shared" si="3"/>
        <v>0</v>
      </c>
      <c r="G61" s="6" t="s">
        <v>2</v>
      </c>
      <c r="H61" s="6" t="s">
        <v>107</v>
      </c>
      <c r="I61" s="6">
        <v>3.4625768008702402E-12</v>
      </c>
      <c r="J61" s="6">
        <v>4.9538059570182199E-12</v>
      </c>
      <c r="K61" s="6">
        <f t="shared" si="4"/>
        <v>0.69897303828881174</v>
      </c>
      <c r="L61" s="5"/>
      <c r="M61" s="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"/>
    </row>
    <row r="62" spans="1:25">
      <c r="A62" s="6">
        <v>0</v>
      </c>
      <c r="B62" s="6">
        <v>1.0000000000000001E-5</v>
      </c>
      <c r="C62" s="6">
        <v>0</v>
      </c>
      <c r="D62" s="6">
        <v>2.5000000000000001E-9</v>
      </c>
      <c r="E62" s="6">
        <f t="shared" si="2"/>
        <v>0</v>
      </c>
      <c r="F62" s="6">
        <f t="shared" si="3"/>
        <v>0</v>
      </c>
      <c r="G62" s="6" t="s">
        <v>2</v>
      </c>
      <c r="H62" s="6" t="s">
        <v>107</v>
      </c>
      <c r="I62" s="6">
        <v>1.1348554048789501E-11</v>
      </c>
      <c r="J62" s="6">
        <v>1.3118565939242099E-11</v>
      </c>
      <c r="K62" s="6">
        <f t="shared" si="4"/>
        <v>0.86507580945582707</v>
      </c>
      <c r="L62" s="5"/>
      <c r="M62" s="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1"/>
    </row>
    <row r="63" spans="1:25">
      <c r="A63" s="6">
        <v>0</v>
      </c>
      <c r="B63" s="6">
        <v>1.0000000000000001E-5</v>
      </c>
      <c r="C63" s="6">
        <v>0</v>
      </c>
      <c r="D63" s="6">
        <v>2.4999999999999999E-8</v>
      </c>
      <c r="E63" s="6">
        <f t="shared" si="2"/>
        <v>0</v>
      </c>
      <c r="F63" s="6">
        <f t="shared" si="3"/>
        <v>0</v>
      </c>
      <c r="G63" s="6" t="s">
        <v>2</v>
      </c>
      <c r="H63" s="6" t="s">
        <v>107</v>
      </c>
      <c r="I63" s="6">
        <v>7.9657019378762297E-11</v>
      </c>
      <c r="J63" s="6">
        <v>8.1315080998491294E-11</v>
      </c>
      <c r="K63" s="6">
        <f t="shared" si="4"/>
        <v>0.97960942054820355</v>
      </c>
      <c r="L63" s="5"/>
      <c r="M63" s="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1"/>
    </row>
    <row r="64" spans="1:25">
      <c r="A64" s="6">
        <v>0</v>
      </c>
      <c r="B64" s="6">
        <v>1E-4</v>
      </c>
      <c r="C64" s="6">
        <v>0</v>
      </c>
      <c r="D64" s="6">
        <v>2.4999999999999999E-17</v>
      </c>
      <c r="E64" s="6">
        <f t="shared" si="2"/>
        <v>0</v>
      </c>
      <c r="F64" s="6">
        <f t="shared" si="3"/>
        <v>0</v>
      </c>
      <c r="G64" s="6" t="s">
        <v>2</v>
      </c>
      <c r="H64" s="6" t="s">
        <v>107</v>
      </c>
      <c r="I64" s="6">
        <v>1.9605521903750799E-11</v>
      </c>
      <c r="J64" s="6">
        <v>1.9861715518575298E-11</v>
      </c>
      <c r="K64" s="6">
        <f t="shared" si="4"/>
        <v>0.98710113360626384</v>
      </c>
      <c r="L64" s="5"/>
      <c r="M64" s="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1"/>
    </row>
    <row r="65" spans="1:25">
      <c r="A65" s="6">
        <v>0</v>
      </c>
      <c r="B65" s="6">
        <v>1E-4</v>
      </c>
      <c r="C65" s="6">
        <v>0</v>
      </c>
      <c r="D65" s="6">
        <v>2.5000000000000002E-16</v>
      </c>
      <c r="E65" s="6">
        <f t="shared" si="2"/>
        <v>0</v>
      </c>
      <c r="F65" s="6">
        <f t="shared" si="3"/>
        <v>0</v>
      </c>
      <c r="G65" s="6" t="s">
        <v>2</v>
      </c>
      <c r="H65" s="6" t="s">
        <v>107</v>
      </c>
      <c r="I65" s="6">
        <v>1.9605823007181899E-11</v>
      </c>
      <c r="J65" s="6">
        <v>1.98615370231215E-11</v>
      </c>
      <c r="K65" s="6">
        <f t="shared" si="4"/>
        <v>0.98712516480260737</v>
      </c>
      <c r="L65" s="5"/>
      <c r="M65" s="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1"/>
    </row>
    <row r="66" spans="1:25">
      <c r="A66" s="6">
        <v>0</v>
      </c>
      <c r="B66" s="6">
        <v>1E-4</v>
      </c>
      <c r="C66" s="6">
        <v>0</v>
      </c>
      <c r="D66" s="6">
        <v>2.5E-15</v>
      </c>
      <c r="E66" s="6">
        <f t="shared" si="2"/>
        <v>0</v>
      </c>
      <c r="F66" s="6">
        <f t="shared" si="3"/>
        <v>0</v>
      </c>
      <c r="G66" s="6" t="s">
        <v>2</v>
      </c>
      <c r="H66" s="6" t="s">
        <v>107</v>
      </c>
      <c r="I66" s="6">
        <v>1.9632417293056701E-11</v>
      </c>
      <c r="J66" s="6">
        <v>1.9863499801056E-11</v>
      </c>
      <c r="K66" s="6">
        <f t="shared" si="4"/>
        <v>0.9883664756808358</v>
      </c>
      <c r="L66" s="5"/>
      <c r="M66" s="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1"/>
    </row>
    <row r="67" spans="1:25">
      <c r="A67" s="6">
        <v>0</v>
      </c>
      <c r="B67" s="6">
        <v>1E-4</v>
      </c>
      <c r="C67" s="6">
        <v>0</v>
      </c>
      <c r="D67" s="6">
        <v>2.5000000000000001E-14</v>
      </c>
      <c r="E67" s="6">
        <f t="shared" si="2"/>
        <v>0</v>
      </c>
      <c r="F67" s="6">
        <f t="shared" si="3"/>
        <v>0</v>
      </c>
      <c r="G67" s="6" t="s">
        <v>2</v>
      </c>
      <c r="H67" s="6" t="s">
        <v>107</v>
      </c>
      <c r="I67" s="6">
        <v>1.9639535466885801E-11</v>
      </c>
      <c r="J67" s="6">
        <v>1.9876148592585799E-11</v>
      </c>
      <c r="K67" s="6">
        <f t="shared" si="4"/>
        <v>0.98809562503531201</v>
      </c>
      <c r="L67" s="5"/>
      <c r="M67" s="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1"/>
    </row>
    <row r="68" spans="1:25">
      <c r="A68" s="6">
        <v>0</v>
      </c>
      <c r="B68" s="6">
        <v>1E-4</v>
      </c>
      <c r="C68" s="6">
        <v>0</v>
      </c>
      <c r="D68" s="6">
        <v>2.4999999999999999E-13</v>
      </c>
      <c r="E68" s="6">
        <f t="shared" si="2"/>
        <v>0</v>
      </c>
      <c r="F68" s="6">
        <f t="shared" ref="F68:F99" si="5">C68/(0.00025)</f>
        <v>0</v>
      </c>
      <c r="G68" s="6" t="s">
        <v>2</v>
      </c>
      <c r="H68" s="6" t="s">
        <v>107</v>
      </c>
      <c r="I68" s="6">
        <v>1.96587634868132E-11</v>
      </c>
      <c r="J68" s="6">
        <v>1.9996272238884399E-11</v>
      </c>
      <c r="K68" s="6">
        <f t="shared" ref="K68:K99" si="6">I68/J68</f>
        <v>0.98312141643006412</v>
      </c>
      <c r="L68" s="5"/>
      <c r="M68" s="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1"/>
    </row>
    <row r="69" spans="1:25">
      <c r="A69" s="6">
        <v>0</v>
      </c>
      <c r="B69" s="6">
        <v>1E-4</v>
      </c>
      <c r="C69" s="6">
        <v>0</v>
      </c>
      <c r="D69" s="6">
        <v>2.4999999999999998E-12</v>
      </c>
      <c r="E69" s="6">
        <f t="shared" ref="E69:E113" si="7">A98*0.00025/D69</f>
        <v>0</v>
      </c>
      <c r="F69" s="6">
        <f t="shared" si="5"/>
        <v>0</v>
      </c>
      <c r="G69" s="6" t="s">
        <v>2</v>
      </c>
      <c r="H69" s="6" t="s">
        <v>107</v>
      </c>
      <c r="I69" s="6">
        <v>1.9764193602456499E-11</v>
      </c>
      <c r="J69" s="6">
        <v>2.0664932434601001E-11</v>
      </c>
      <c r="K69" s="6">
        <f t="shared" si="6"/>
        <v>0.95641220531472337</v>
      </c>
      <c r="L69" s="5"/>
      <c r="M69" s="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1"/>
    </row>
    <row r="70" spans="1:25">
      <c r="A70" s="6">
        <v>0</v>
      </c>
      <c r="B70" s="6">
        <v>1E-4</v>
      </c>
      <c r="C70" s="6">
        <v>0</v>
      </c>
      <c r="D70" s="6">
        <v>2.5000000000000001E-11</v>
      </c>
      <c r="E70" s="6">
        <f t="shared" si="7"/>
        <v>0</v>
      </c>
      <c r="F70" s="6">
        <f t="shared" si="5"/>
        <v>0</v>
      </c>
      <c r="G70" s="6" t="s">
        <v>2</v>
      </c>
      <c r="H70" s="6" t="s">
        <v>107</v>
      </c>
      <c r="I70" s="6">
        <v>2.02551651990191E-11</v>
      </c>
      <c r="J70" s="6">
        <v>2.2716814181318901E-11</v>
      </c>
      <c r="K70" s="6">
        <f t="shared" si="6"/>
        <v>0.89163757899097795</v>
      </c>
      <c r="L70" s="5"/>
      <c r="M70" s="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1"/>
    </row>
    <row r="71" spans="1:25">
      <c r="A71" s="6">
        <v>0</v>
      </c>
      <c r="B71" s="6">
        <v>1E-4</v>
      </c>
      <c r="C71" s="6">
        <v>0</v>
      </c>
      <c r="D71" s="6">
        <v>2.5000000000000002E-10</v>
      </c>
      <c r="E71" s="6">
        <f t="shared" si="7"/>
        <v>0</v>
      </c>
      <c r="F71" s="6">
        <f t="shared" si="5"/>
        <v>0</v>
      </c>
      <c r="G71" s="6" t="s">
        <v>2</v>
      </c>
      <c r="H71" s="6" t="s">
        <v>107</v>
      </c>
      <c r="I71" s="6">
        <v>2.25947122764816E-11</v>
      </c>
      <c r="J71" s="6">
        <v>2.9741484908084702E-11</v>
      </c>
      <c r="K71" s="6">
        <f t="shared" si="6"/>
        <v>0.75970357049454595</v>
      </c>
      <c r="L71" s="5"/>
      <c r="M71" s="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1"/>
    </row>
    <row r="72" spans="1:25">
      <c r="A72" s="6">
        <v>0</v>
      </c>
      <c r="B72" s="6">
        <v>1E-4</v>
      </c>
      <c r="C72" s="6">
        <v>0</v>
      </c>
      <c r="D72" s="6">
        <v>2.5000000000000001E-9</v>
      </c>
      <c r="E72" s="6">
        <f t="shared" si="7"/>
        <v>0</v>
      </c>
      <c r="F72" s="6">
        <f t="shared" si="5"/>
        <v>0</v>
      </c>
      <c r="G72" s="6" t="s">
        <v>2</v>
      </c>
      <c r="H72" s="6" t="s">
        <v>107</v>
      </c>
      <c r="I72" s="6">
        <v>3.4625118782272002E-11</v>
      </c>
      <c r="J72" s="6">
        <v>4.9537544974729001E-11</v>
      </c>
      <c r="K72" s="6">
        <f t="shared" si="6"/>
        <v>0.69896719346781522</v>
      </c>
      <c r="L72" s="5"/>
      <c r="M72" s="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1"/>
    </row>
    <row r="73" spans="1:25">
      <c r="A73" s="6">
        <v>0</v>
      </c>
      <c r="B73" s="6">
        <v>1E-4</v>
      </c>
      <c r="C73" s="6">
        <v>0</v>
      </c>
      <c r="D73" s="6">
        <v>2.4999999999999999E-8</v>
      </c>
      <c r="E73" s="6">
        <f t="shared" si="7"/>
        <v>0</v>
      </c>
      <c r="F73" s="6">
        <f t="shared" si="5"/>
        <v>0</v>
      </c>
      <c r="G73" s="6" t="s">
        <v>2</v>
      </c>
      <c r="H73" s="6" t="s">
        <v>107</v>
      </c>
      <c r="I73" s="6">
        <v>1.13478419842009E-10</v>
      </c>
      <c r="J73" s="6">
        <v>1.3117865280567999E-10</v>
      </c>
      <c r="K73" s="6">
        <f t="shared" si="6"/>
        <v>0.86506773331564069</v>
      </c>
      <c r="L73" s="5"/>
      <c r="M73" s="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1"/>
    </row>
    <row r="74" spans="1:25">
      <c r="A74" s="6">
        <v>0</v>
      </c>
      <c r="B74" s="6">
        <v>1E-3</v>
      </c>
      <c r="C74" s="6">
        <v>0</v>
      </c>
      <c r="D74" s="6">
        <v>2.4999999999999999E-17</v>
      </c>
      <c r="E74" s="6">
        <f t="shared" si="7"/>
        <v>0</v>
      </c>
      <c r="F74" s="6">
        <f t="shared" si="5"/>
        <v>0</v>
      </c>
      <c r="G74" s="6" t="s">
        <v>2</v>
      </c>
      <c r="H74" s="6" t="s">
        <v>107</v>
      </c>
      <c r="I74" s="6">
        <v>1.9634497753977199E-10</v>
      </c>
      <c r="J74" s="6">
        <v>1.98620258802266E-10</v>
      </c>
      <c r="K74" s="6">
        <f t="shared" si="6"/>
        <v>0.9885445660165052</v>
      </c>
      <c r="L74" s="5"/>
      <c r="M74" s="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1"/>
    </row>
    <row r="75" spans="1:25">
      <c r="A75" s="6">
        <v>0</v>
      </c>
      <c r="B75" s="6">
        <v>1E-3</v>
      </c>
      <c r="C75" s="6">
        <v>0</v>
      </c>
      <c r="D75" s="6">
        <v>2.5000000000000002E-16</v>
      </c>
      <c r="E75" s="6">
        <f t="shared" si="7"/>
        <v>0</v>
      </c>
      <c r="F75" s="6">
        <f t="shared" si="5"/>
        <v>0</v>
      </c>
      <c r="G75" s="6" t="s">
        <v>2</v>
      </c>
      <c r="H75" s="6" t="s">
        <v>107</v>
      </c>
      <c r="I75" s="6">
        <v>1.9626963664294899E-10</v>
      </c>
      <c r="J75" s="6">
        <v>1.9862060369749901E-10</v>
      </c>
      <c r="K75" s="6">
        <f t="shared" si="6"/>
        <v>0.98816352880423941</v>
      </c>
      <c r="L75" s="5"/>
      <c r="M75" s="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1"/>
    </row>
    <row r="76" spans="1:25">
      <c r="A76" s="6">
        <v>0</v>
      </c>
      <c r="B76" s="6">
        <v>1E-3</v>
      </c>
      <c r="C76" s="6">
        <v>0</v>
      </c>
      <c r="D76" s="6">
        <v>2.5E-15</v>
      </c>
      <c r="E76" s="6">
        <f t="shared" si="7"/>
        <v>0</v>
      </c>
      <c r="F76" s="6">
        <f t="shared" si="5"/>
        <v>0</v>
      </c>
      <c r="G76" s="6" t="s">
        <v>2</v>
      </c>
      <c r="H76" s="6" t="s">
        <v>107</v>
      </c>
      <c r="I76" s="6">
        <v>1.96270759763516E-10</v>
      </c>
      <c r="J76" s="6">
        <v>1.98620431227191E-10</v>
      </c>
      <c r="K76" s="6">
        <f t="shared" si="6"/>
        <v>0.98817004147480003</v>
      </c>
      <c r="L76" s="5"/>
      <c r="M76" s="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1"/>
    </row>
    <row r="77" spans="1:25">
      <c r="A77" s="6">
        <v>0</v>
      </c>
      <c r="B77" s="6">
        <v>1E-3</v>
      </c>
      <c r="C77" s="6">
        <v>0</v>
      </c>
      <c r="D77" s="6">
        <v>2.5000000000000001E-14</v>
      </c>
      <c r="E77" s="6">
        <f t="shared" si="7"/>
        <v>0</v>
      </c>
      <c r="F77" s="6">
        <f t="shared" si="5"/>
        <v>0</v>
      </c>
      <c r="G77" s="6" t="s">
        <v>2</v>
      </c>
      <c r="H77" s="6" t="s">
        <v>107</v>
      </c>
      <c r="I77" s="6">
        <v>1.9635285394610301E-10</v>
      </c>
      <c r="J77" s="6">
        <v>1.9863619357607401E-10</v>
      </c>
      <c r="K77" s="6">
        <f t="shared" si="6"/>
        <v>0.98850491650658556</v>
      </c>
      <c r="L77" s="5"/>
      <c r="M77" s="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1"/>
    </row>
    <row r="78" spans="1:25">
      <c r="A78" s="6">
        <v>0</v>
      </c>
      <c r="B78" s="6">
        <v>1E-3</v>
      </c>
      <c r="C78" s="6">
        <v>0</v>
      </c>
      <c r="D78" s="6">
        <v>2.4999999999999999E-13</v>
      </c>
      <c r="E78" s="6">
        <f t="shared" si="7"/>
        <v>0</v>
      </c>
      <c r="F78" s="6">
        <f t="shared" si="5"/>
        <v>0</v>
      </c>
      <c r="G78" s="6" t="s">
        <v>2</v>
      </c>
      <c r="H78" s="6" t="s">
        <v>107</v>
      </c>
      <c r="I78" s="6">
        <v>1.9638959471433399E-10</v>
      </c>
      <c r="J78" s="6">
        <v>1.9876243680783899E-10</v>
      </c>
      <c r="K78" s="6">
        <f t="shared" si="6"/>
        <v>0.98806191888360151</v>
      </c>
      <c r="L78" s="5"/>
      <c r="M78" s="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1"/>
    </row>
    <row r="79" spans="1:25">
      <c r="A79" s="6">
        <v>0</v>
      </c>
      <c r="B79" s="6">
        <v>1E-3</v>
      </c>
      <c r="C79" s="6">
        <v>0</v>
      </c>
      <c r="D79" s="6">
        <v>2.4999999999999998E-12</v>
      </c>
      <c r="E79" s="6">
        <f t="shared" si="7"/>
        <v>0</v>
      </c>
      <c r="F79" s="6">
        <f t="shared" si="5"/>
        <v>0</v>
      </c>
      <c r="G79" s="6" t="s">
        <v>2</v>
      </c>
      <c r="H79" s="6" t="s">
        <v>107</v>
      </c>
      <c r="I79" s="6">
        <v>1.9658822950269699E-10</v>
      </c>
      <c r="J79" s="6">
        <v>1.9996264216114201E-10</v>
      </c>
      <c r="K79" s="6">
        <f t="shared" si="6"/>
        <v>0.98312478459988684</v>
      </c>
      <c r="L79" s="5"/>
      <c r="M79" s="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1"/>
    </row>
    <row r="80" spans="1:25">
      <c r="A80" s="6">
        <v>0</v>
      </c>
      <c r="B80" s="6">
        <v>1E-3</v>
      </c>
      <c r="C80" s="6">
        <v>0</v>
      </c>
      <c r="D80" s="6">
        <v>2.5000000000000001E-11</v>
      </c>
      <c r="E80" s="6">
        <f t="shared" si="7"/>
        <v>0</v>
      </c>
      <c r="F80" s="6">
        <f t="shared" si="5"/>
        <v>0</v>
      </c>
      <c r="G80" s="6" t="s">
        <v>2</v>
      </c>
      <c r="H80" s="6" t="s">
        <v>107</v>
      </c>
      <c r="I80" s="6">
        <v>1.9764194188885001E-10</v>
      </c>
      <c r="J80" s="6">
        <v>2.0664853722465699E-10</v>
      </c>
      <c r="K80" s="6">
        <f t="shared" si="6"/>
        <v>0.95641587665333672</v>
      </c>
      <c r="L80" s="5"/>
      <c r="M80" s="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1"/>
    </row>
    <row r="81" spans="1:25">
      <c r="A81" s="6">
        <v>0</v>
      </c>
      <c r="B81" s="6">
        <v>1E-3</v>
      </c>
      <c r="C81" s="6">
        <v>0</v>
      </c>
      <c r="D81" s="6">
        <v>2.5000000000000002E-10</v>
      </c>
      <c r="E81" s="6">
        <f t="shared" si="7"/>
        <v>0</v>
      </c>
      <c r="F81" s="6">
        <f t="shared" si="5"/>
        <v>0</v>
      </c>
      <c r="G81" s="6" t="s">
        <v>2</v>
      </c>
      <c r="H81" s="6" t="s">
        <v>107</v>
      </c>
      <c r="I81" s="6">
        <v>2.025518369757E-10</v>
      </c>
      <c r="J81" s="6">
        <v>2.2716839177325499E-10</v>
      </c>
      <c r="K81" s="6">
        <f t="shared" si="6"/>
        <v>0.89163741220598303</v>
      </c>
      <c r="L81" s="5"/>
      <c r="M81" s="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1"/>
    </row>
    <row r="82" spans="1:25">
      <c r="A82" s="6">
        <v>0</v>
      </c>
      <c r="B82" s="6">
        <v>1E-3</v>
      </c>
      <c r="C82" s="6">
        <v>0</v>
      </c>
      <c r="D82" s="6">
        <v>2.5000000000000001E-9</v>
      </c>
      <c r="E82" s="6">
        <f t="shared" si="7"/>
        <v>0</v>
      </c>
      <c r="F82" s="6">
        <f t="shared" si="5"/>
        <v>0</v>
      </c>
      <c r="G82" s="6" t="s">
        <v>2</v>
      </c>
      <c r="H82" s="6" t="s">
        <v>107</v>
      </c>
      <c r="I82" s="6">
        <v>2.25947057190562E-10</v>
      </c>
      <c r="J82" s="6">
        <v>2.9741482777181699E-10</v>
      </c>
      <c r="K82" s="6">
        <f t="shared" si="6"/>
        <v>0.75970340444462781</v>
      </c>
      <c r="L82" s="5"/>
      <c r="M82" s="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1"/>
    </row>
    <row r="83" spans="1:25">
      <c r="A83" s="6">
        <v>0</v>
      </c>
      <c r="B83" s="6">
        <v>1E-3</v>
      </c>
      <c r="C83" s="6">
        <v>0</v>
      </c>
      <c r="D83" s="6">
        <v>2.4999999999999999E-8</v>
      </c>
      <c r="E83" s="6">
        <f t="shared" si="7"/>
        <v>0</v>
      </c>
      <c r="F83" s="6">
        <f t="shared" si="5"/>
        <v>0</v>
      </c>
      <c r="G83" s="6" t="s">
        <v>2</v>
      </c>
      <c r="H83" s="6" t="s">
        <v>107</v>
      </c>
      <c r="I83" s="6">
        <v>3.4624797096003199E-10</v>
      </c>
      <c r="J83" s="6">
        <v>4.9537289957420496E-10</v>
      </c>
      <c r="K83" s="6">
        <f t="shared" si="6"/>
        <v>0.6989642979211167</v>
      </c>
      <c r="L83" s="5"/>
      <c r="M83" s="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1"/>
    </row>
    <row r="84" spans="1:25">
      <c r="A84" s="6">
        <v>0</v>
      </c>
      <c r="B84" s="6">
        <v>0.01</v>
      </c>
      <c r="C84" s="6">
        <v>0</v>
      </c>
      <c r="D84" s="6">
        <v>2.4999999999999999E-17</v>
      </c>
      <c r="E84" s="6">
        <f t="shared" si="7"/>
        <v>0</v>
      </c>
      <c r="F84" s="6">
        <f t="shared" si="5"/>
        <v>0</v>
      </c>
      <c r="G84" s="6" t="s">
        <v>2</v>
      </c>
      <c r="H84" s="6" t="s">
        <v>107</v>
      </c>
      <c r="I84" s="6">
        <v>1.96356723343502E-9</v>
      </c>
      <c r="J84" s="6">
        <v>1.9862012436739398E-9</v>
      </c>
      <c r="K84" s="6">
        <f t="shared" si="6"/>
        <v>0.98860437213449082</v>
      </c>
      <c r="L84" s="5"/>
      <c r="M84" s="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1"/>
    </row>
    <row r="85" spans="1:25">
      <c r="A85" s="6">
        <v>0</v>
      </c>
      <c r="B85" s="6">
        <v>0.01</v>
      </c>
      <c r="C85" s="6">
        <v>0</v>
      </c>
      <c r="D85" s="6">
        <v>2.5000000000000002E-16</v>
      </c>
      <c r="E85" s="6">
        <f t="shared" si="7"/>
        <v>0</v>
      </c>
      <c r="F85" s="6">
        <f t="shared" si="5"/>
        <v>0</v>
      </c>
      <c r="G85" s="6" t="s">
        <v>2</v>
      </c>
      <c r="H85" s="6" t="s">
        <v>107</v>
      </c>
      <c r="I85" s="6">
        <v>1.9635664335074502E-9</v>
      </c>
      <c r="J85" s="6">
        <v>1.9862024133613098E-9</v>
      </c>
      <c r="K85" s="6">
        <f t="shared" si="6"/>
        <v>0.9886033871968003</v>
      </c>
      <c r="L85" s="5"/>
      <c r="M85" s="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1"/>
    </row>
    <row r="86" spans="1:25">
      <c r="A86" s="6">
        <v>0</v>
      </c>
      <c r="B86" s="6">
        <v>0.01</v>
      </c>
      <c r="C86" s="6">
        <v>0</v>
      </c>
      <c r="D86" s="6">
        <v>2.5E-15</v>
      </c>
      <c r="E86" s="6">
        <f t="shared" si="7"/>
        <v>0</v>
      </c>
      <c r="F86" s="6">
        <f t="shared" si="5"/>
        <v>0</v>
      </c>
      <c r="G86" s="6" t="s">
        <v>2</v>
      </c>
      <c r="H86" s="6" t="s">
        <v>107</v>
      </c>
      <c r="I86" s="6">
        <v>1.9635577346146001E-9</v>
      </c>
      <c r="J86" s="6">
        <v>1.9862072004870198E-9</v>
      </c>
      <c r="K86" s="6">
        <f t="shared" si="6"/>
        <v>0.98859662483004496</v>
      </c>
      <c r="L86" s="5"/>
      <c r="M86" s="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1"/>
    </row>
    <row r="87" spans="1:25">
      <c r="A87" s="6">
        <v>0</v>
      </c>
      <c r="B87" s="6">
        <v>0.01</v>
      </c>
      <c r="C87" s="6">
        <v>0</v>
      </c>
      <c r="D87" s="6">
        <v>2.5000000000000001E-14</v>
      </c>
      <c r="E87" s="6">
        <f t="shared" si="7"/>
        <v>0</v>
      </c>
      <c r="F87" s="6">
        <f t="shared" si="5"/>
        <v>0</v>
      </c>
      <c r="G87" s="6" t="s">
        <v>2</v>
      </c>
      <c r="H87" s="6" t="s">
        <v>107</v>
      </c>
      <c r="I87" s="6">
        <v>1.96355192534615E-9</v>
      </c>
      <c r="J87" s="6">
        <v>1.9861967457530498E-9</v>
      </c>
      <c r="K87" s="6">
        <f t="shared" si="6"/>
        <v>0.98859890368095726</v>
      </c>
      <c r="L87" s="5"/>
      <c r="M87" s="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1"/>
    </row>
    <row r="88" spans="1:25">
      <c r="A88" s="6">
        <v>0</v>
      </c>
      <c r="B88" s="6">
        <v>0.01</v>
      </c>
      <c r="C88" s="6">
        <v>0</v>
      </c>
      <c r="D88" s="6">
        <v>2.4999999999999999E-13</v>
      </c>
      <c r="E88" s="6">
        <f t="shared" si="7"/>
        <v>0</v>
      </c>
      <c r="F88" s="6">
        <f t="shared" si="5"/>
        <v>0</v>
      </c>
      <c r="G88" s="6" t="s">
        <v>2</v>
      </c>
      <c r="H88" s="6" t="s">
        <v>107</v>
      </c>
      <c r="I88" s="6">
        <v>1.9636267400683298E-9</v>
      </c>
      <c r="J88" s="6">
        <v>1.9863658941114298E-9</v>
      </c>
      <c r="K88" s="6">
        <f t="shared" si="6"/>
        <v>0.98855238397391432</v>
      </c>
      <c r="L88" s="5"/>
      <c r="M88" s="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1"/>
    </row>
    <row r="89" spans="1:25">
      <c r="A89" s="6">
        <v>0</v>
      </c>
      <c r="B89" s="6">
        <v>0.01</v>
      </c>
      <c r="C89" s="6">
        <v>0</v>
      </c>
      <c r="D89" s="6">
        <v>2.4999999999999998E-12</v>
      </c>
      <c r="E89" s="6">
        <f t="shared" si="7"/>
        <v>0</v>
      </c>
      <c r="F89" s="6">
        <f t="shared" si="5"/>
        <v>0</v>
      </c>
      <c r="G89" s="6" t="s">
        <v>2</v>
      </c>
      <c r="H89" s="6" t="s">
        <v>107</v>
      </c>
      <c r="I89" s="6">
        <v>1.9638989325517498E-9</v>
      </c>
      <c r="J89" s="6">
        <v>1.9876272741852702E-9</v>
      </c>
      <c r="K89" s="6">
        <f t="shared" si="6"/>
        <v>0.98806197623583802</v>
      </c>
      <c r="L89" s="5"/>
      <c r="M89" s="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1"/>
    </row>
    <row r="90" spans="1:25">
      <c r="A90" s="6">
        <v>0</v>
      </c>
      <c r="B90" s="6">
        <v>0.01</v>
      </c>
      <c r="C90" s="6">
        <v>0</v>
      </c>
      <c r="D90" s="6">
        <v>2.5000000000000001E-11</v>
      </c>
      <c r="E90" s="6">
        <f t="shared" si="7"/>
        <v>0</v>
      </c>
      <c r="F90" s="6">
        <f t="shared" si="5"/>
        <v>0</v>
      </c>
      <c r="G90" s="6" t="s">
        <v>2</v>
      </c>
      <c r="H90" s="6" t="s">
        <v>107</v>
      </c>
      <c r="I90" s="6">
        <v>1.9658821466201199E-9</v>
      </c>
      <c r="J90" s="6">
        <v>1.9996263450605602E-9</v>
      </c>
      <c r="K90" s="6">
        <f t="shared" si="6"/>
        <v>0.9831247480191514</v>
      </c>
      <c r="L90" s="5"/>
      <c r="M90" s="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1"/>
    </row>
    <row r="91" spans="1:25">
      <c r="A91" s="6">
        <v>0</v>
      </c>
      <c r="B91" s="6">
        <v>0.01</v>
      </c>
      <c r="C91" s="6">
        <v>0</v>
      </c>
      <c r="D91" s="6">
        <v>2.5000000000000002E-10</v>
      </c>
      <c r="E91" s="6">
        <f t="shared" si="7"/>
        <v>0</v>
      </c>
      <c r="F91" s="6">
        <f t="shared" si="5"/>
        <v>0</v>
      </c>
      <c r="G91" s="6" t="s">
        <v>2</v>
      </c>
      <c r="H91" s="6" t="s">
        <v>107</v>
      </c>
      <c r="I91" s="6">
        <v>1.9764194188986801E-9</v>
      </c>
      <c r="J91" s="6">
        <v>2.0664853713207301E-9</v>
      </c>
      <c r="K91" s="6">
        <f t="shared" si="6"/>
        <v>0.95641587708676246</v>
      </c>
      <c r="L91" s="5"/>
      <c r="M91" s="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"/>
    </row>
    <row r="92" spans="1:25">
      <c r="A92" s="6">
        <v>0</v>
      </c>
      <c r="B92" s="6">
        <v>0.01</v>
      </c>
      <c r="C92" s="6">
        <v>0</v>
      </c>
      <c r="D92" s="6">
        <v>2.5000000000000001E-9</v>
      </c>
      <c r="E92" s="6">
        <f t="shared" si="7"/>
        <v>0</v>
      </c>
      <c r="F92" s="6">
        <f t="shared" si="5"/>
        <v>0</v>
      </c>
      <c r="G92" s="6" t="s">
        <v>2</v>
      </c>
      <c r="H92" s="6" t="s">
        <v>107</v>
      </c>
      <c r="I92" s="6">
        <v>2.02551836810536E-9</v>
      </c>
      <c r="J92" s="6">
        <v>2.27168389670184E-9</v>
      </c>
      <c r="K92" s="6">
        <f t="shared" si="6"/>
        <v>0.89163741973349497</v>
      </c>
      <c r="L92" s="5"/>
      <c r="M92" s="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"/>
    </row>
    <row r="93" spans="1:25">
      <c r="A93" s="6">
        <v>0</v>
      </c>
      <c r="B93" s="6">
        <v>0.01</v>
      </c>
      <c r="C93" s="6">
        <v>0</v>
      </c>
      <c r="D93" s="6">
        <v>2.4999999999999999E-8</v>
      </c>
      <c r="E93" s="6">
        <f t="shared" si="7"/>
        <v>0</v>
      </c>
      <c r="F93" s="6">
        <f t="shared" si="5"/>
        <v>0</v>
      </c>
      <c r="G93" s="6" t="s">
        <v>2</v>
      </c>
      <c r="H93" s="6" t="s">
        <v>107</v>
      </c>
      <c r="I93" s="6">
        <v>2.2594705720008499E-9</v>
      </c>
      <c r="J93" s="6">
        <v>2.97414827790556E-9</v>
      </c>
      <c r="K93" s="6">
        <f t="shared" si="6"/>
        <v>0.75970340442878093</v>
      </c>
      <c r="L93" s="5"/>
      <c r="M93" s="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"/>
    </row>
    <row r="94" spans="1:25">
      <c r="A94" s="6">
        <v>0</v>
      </c>
      <c r="B94" s="6">
        <v>0.1</v>
      </c>
      <c r="C94" s="6">
        <v>0</v>
      </c>
      <c r="D94" s="6">
        <v>2.4999999999999999E-17</v>
      </c>
      <c r="E94" s="6">
        <f t="shared" si="7"/>
        <v>0</v>
      </c>
      <c r="F94" s="6">
        <f t="shared" si="5"/>
        <v>0</v>
      </c>
      <c r="G94" s="6" t="s">
        <v>2</v>
      </c>
      <c r="H94" s="6" t="s">
        <v>107</v>
      </c>
      <c r="I94" s="6">
        <v>1.9635671423873298E-8</v>
      </c>
      <c r="J94" s="6">
        <v>1.9862008141497398E-8</v>
      </c>
      <c r="K94" s="6">
        <f t="shared" si="6"/>
        <v>0.98860454008418119</v>
      </c>
      <c r="L94" s="5"/>
      <c r="M94" s="1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1"/>
    </row>
    <row r="95" spans="1:25">
      <c r="A95" s="6">
        <v>0</v>
      </c>
      <c r="B95" s="6">
        <v>0.1</v>
      </c>
      <c r="C95" s="6">
        <v>0</v>
      </c>
      <c r="D95" s="6">
        <v>2.5000000000000002E-16</v>
      </c>
      <c r="E95" s="6">
        <f t="shared" si="7"/>
        <v>0</v>
      </c>
      <c r="F95" s="6">
        <f t="shared" si="5"/>
        <v>0</v>
      </c>
      <c r="G95" s="6" t="s">
        <v>2</v>
      </c>
      <c r="H95" s="6" t="s">
        <v>107</v>
      </c>
      <c r="I95" s="6">
        <v>1.96356737323661E-8</v>
      </c>
      <c r="J95" s="6">
        <v>1.9862013254763499E-8</v>
      </c>
      <c r="K95" s="6">
        <f t="shared" si="6"/>
        <v>0.98860440180488163</v>
      </c>
      <c r="L95" s="5"/>
      <c r="M95" s="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1"/>
    </row>
    <row r="96" spans="1:25">
      <c r="A96" s="6">
        <v>0</v>
      </c>
      <c r="B96" s="6">
        <v>0.1</v>
      </c>
      <c r="C96" s="6">
        <v>0</v>
      </c>
      <c r="D96" s="6">
        <v>2.5E-15</v>
      </c>
      <c r="E96" s="6">
        <f t="shared" si="7"/>
        <v>0</v>
      </c>
      <c r="F96" s="6">
        <f t="shared" si="5"/>
        <v>0</v>
      </c>
      <c r="G96" s="6" t="s">
        <v>2</v>
      </c>
      <c r="H96" s="6" t="s">
        <v>107</v>
      </c>
      <c r="I96" s="6">
        <v>1.96356698530454E-8</v>
      </c>
      <c r="J96" s="6">
        <v>1.9862023131478602E-8</v>
      </c>
      <c r="K96" s="6">
        <f t="shared" si="6"/>
        <v>0.98860371489173915</v>
      </c>
      <c r="L96" s="5"/>
      <c r="M96" s="1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1"/>
    </row>
    <row r="97" spans="1:25">
      <c r="A97" s="6">
        <v>0</v>
      </c>
      <c r="B97" s="6">
        <v>0.1</v>
      </c>
      <c r="C97" s="6">
        <v>0</v>
      </c>
      <c r="D97" s="6">
        <v>2.5000000000000001E-14</v>
      </c>
      <c r="E97" s="6">
        <f t="shared" si="7"/>
        <v>0</v>
      </c>
      <c r="F97" s="6">
        <f t="shared" si="5"/>
        <v>0</v>
      </c>
      <c r="G97" s="6" t="s">
        <v>2</v>
      </c>
      <c r="H97" s="6" t="s">
        <v>107</v>
      </c>
      <c r="I97" s="6">
        <v>1.9635594392137401E-8</v>
      </c>
      <c r="J97" s="6">
        <v>1.9862082459825599E-8</v>
      </c>
      <c r="K97" s="6">
        <f t="shared" si="6"/>
        <v>0.98859696267265496</v>
      </c>
      <c r="L97" s="5"/>
      <c r="M97" s="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1"/>
    </row>
    <row r="98" spans="1:25">
      <c r="A98" s="6">
        <v>0</v>
      </c>
      <c r="B98" s="6">
        <v>0.1</v>
      </c>
      <c r="C98" s="6">
        <v>0</v>
      </c>
      <c r="D98" s="6">
        <v>2.4999999999999999E-13</v>
      </c>
      <c r="E98" s="6">
        <f t="shared" si="7"/>
        <v>0</v>
      </c>
      <c r="F98" s="6">
        <f t="shared" si="5"/>
        <v>0</v>
      </c>
      <c r="G98" s="6" t="s">
        <v>2</v>
      </c>
      <c r="H98" s="6" t="s">
        <v>107</v>
      </c>
      <c r="I98" s="6">
        <v>1.9635532028835299E-8</v>
      </c>
      <c r="J98" s="6">
        <v>1.9861961958230999E-8</v>
      </c>
      <c r="K98" s="6">
        <f t="shared" si="6"/>
        <v>0.98859982060826246</v>
      </c>
      <c r="L98" s="5"/>
      <c r="M98" s="1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1"/>
    </row>
    <row r="99" spans="1:25">
      <c r="A99" s="6">
        <v>0</v>
      </c>
      <c r="B99" s="6">
        <v>0.1</v>
      </c>
      <c r="C99" s="6">
        <v>0</v>
      </c>
      <c r="D99" s="6">
        <v>2.4999999999999998E-12</v>
      </c>
      <c r="E99" s="6">
        <f t="shared" si="7"/>
        <v>0</v>
      </c>
      <c r="F99" s="6">
        <f t="shared" si="5"/>
        <v>0</v>
      </c>
      <c r="G99" s="6" t="s">
        <v>2</v>
      </c>
      <c r="H99" s="6" t="s">
        <v>107</v>
      </c>
      <c r="I99" s="6">
        <v>1.9636250921755899E-8</v>
      </c>
      <c r="J99" s="6">
        <v>1.9863750595268601E-8</v>
      </c>
      <c r="K99" s="6">
        <f t="shared" si="6"/>
        <v>0.98854699305543581</v>
      </c>
      <c r="L99" s="5"/>
      <c r="M99" s="1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1"/>
    </row>
    <row r="100" spans="1:25">
      <c r="A100" s="6">
        <v>0</v>
      </c>
      <c r="B100" s="6">
        <v>0.1</v>
      </c>
      <c r="C100" s="6">
        <v>0</v>
      </c>
      <c r="D100" s="6">
        <v>2.5000000000000001E-11</v>
      </c>
      <c r="E100" s="6">
        <f t="shared" si="7"/>
        <v>0</v>
      </c>
      <c r="F100" s="6">
        <f t="shared" ref="F100:F113" si="8">C100/(0.00025)</f>
        <v>0</v>
      </c>
      <c r="G100" s="6" t="s">
        <v>2</v>
      </c>
      <c r="H100" s="6" t="s">
        <v>107</v>
      </c>
      <c r="I100" s="6">
        <v>1.9638913669795201E-8</v>
      </c>
      <c r="J100" s="6">
        <v>1.9876226936530701E-8</v>
      </c>
      <c r="K100" s="6">
        <f t="shared" ref="K100:K113" si="9">I100/J100</f>
        <v>0.98806044691010542</v>
      </c>
      <c r="L100" s="5"/>
      <c r="M100" s="1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1"/>
    </row>
    <row r="101" spans="1:25">
      <c r="A101" s="6">
        <v>0</v>
      </c>
      <c r="B101" s="6">
        <v>0.1</v>
      </c>
      <c r="C101" s="6">
        <v>0</v>
      </c>
      <c r="D101" s="6">
        <v>2.5000000000000002E-10</v>
      </c>
      <c r="E101" s="6">
        <f t="shared" si="7"/>
        <v>0</v>
      </c>
      <c r="F101" s="6">
        <f t="shared" si="8"/>
        <v>0</v>
      </c>
      <c r="G101" s="6" t="s">
        <v>2</v>
      </c>
      <c r="H101" s="6" t="s">
        <v>107</v>
      </c>
      <c r="I101" s="6">
        <v>1.96588214653722E-8</v>
      </c>
      <c r="J101" s="6">
        <v>1.9996263450445299E-8</v>
      </c>
      <c r="K101" s="6">
        <f t="shared" si="9"/>
        <v>0.98312474798557503</v>
      </c>
      <c r="L101" s="5"/>
      <c r="M101" s="1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1"/>
    </row>
    <row r="102" spans="1:25">
      <c r="A102" s="6">
        <v>0</v>
      </c>
      <c r="B102" s="6">
        <v>0.1</v>
      </c>
      <c r="C102" s="6">
        <v>0</v>
      </c>
      <c r="D102" s="6">
        <v>2.5000000000000001E-9</v>
      </c>
      <c r="E102" s="6">
        <f t="shared" si="7"/>
        <v>0</v>
      </c>
      <c r="F102" s="6">
        <f t="shared" si="8"/>
        <v>0</v>
      </c>
      <c r="G102" s="6" t="s">
        <v>2</v>
      </c>
      <c r="H102" s="6" t="s">
        <v>107</v>
      </c>
      <c r="I102" s="6">
        <v>1.9764194188986901E-8</v>
      </c>
      <c r="J102" s="6">
        <v>2.06648537132077E-8</v>
      </c>
      <c r="K102" s="6">
        <f t="shared" si="9"/>
        <v>0.9564158770867488</v>
      </c>
      <c r="L102" s="5"/>
      <c r="M102" s="1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1"/>
    </row>
    <row r="103" spans="1:25">
      <c r="A103" s="6">
        <v>0</v>
      </c>
      <c r="B103" s="6">
        <v>0.1</v>
      </c>
      <c r="C103" s="6">
        <v>0</v>
      </c>
      <c r="D103" s="6">
        <v>2.4999999999999999E-8</v>
      </c>
      <c r="E103" s="6">
        <f t="shared" si="7"/>
        <v>0</v>
      </c>
      <c r="F103" s="6">
        <f t="shared" si="8"/>
        <v>0</v>
      </c>
      <c r="G103" s="6" t="s">
        <v>2</v>
      </c>
      <c r="H103" s="6" t="s">
        <v>107</v>
      </c>
      <c r="I103" s="6">
        <v>2.0255183681053698E-8</v>
      </c>
      <c r="J103" s="6">
        <v>2.2716838967018502E-8</v>
      </c>
      <c r="K103" s="6">
        <f t="shared" si="9"/>
        <v>0.89163741973349531</v>
      </c>
      <c r="L103" s="5"/>
      <c r="M103" s="1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1"/>
    </row>
    <row r="104" spans="1:25">
      <c r="A104" s="6">
        <v>0</v>
      </c>
      <c r="B104" s="6">
        <v>1</v>
      </c>
      <c r="C104" s="6">
        <v>0</v>
      </c>
      <c r="D104" s="6">
        <v>2.4999999999999999E-17</v>
      </c>
      <c r="E104" s="6">
        <f t="shared" si="7"/>
        <v>0</v>
      </c>
      <c r="F104" s="6">
        <f t="shared" si="8"/>
        <v>0</v>
      </c>
      <c r="G104" s="6" t="s">
        <v>2</v>
      </c>
      <c r="H104" s="6" t="s">
        <v>107</v>
      </c>
      <c r="I104" s="6">
        <v>1.9635670888020399E-7</v>
      </c>
      <c r="J104" s="6">
        <v>1.9862006692760001E-7</v>
      </c>
      <c r="K104" s="6">
        <f t="shared" si="9"/>
        <v>0.98860458521433769</v>
      </c>
      <c r="L104" s="5"/>
      <c r="M104" s="1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1"/>
    </row>
    <row r="105" spans="1:25">
      <c r="A105" s="6">
        <v>0</v>
      </c>
      <c r="B105" s="6">
        <v>1</v>
      </c>
      <c r="C105" s="6">
        <v>0</v>
      </c>
      <c r="D105" s="6">
        <v>2.5000000000000002E-16</v>
      </c>
      <c r="E105" s="6">
        <f t="shared" si="7"/>
        <v>0</v>
      </c>
      <c r="F105" s="6">
        <f t="shared" si="8"/>
        <v>0</v>
      </c>
      <c r="G105" s="6" t="s">
        <v>2</v>
      </c>
      <c r="H105" s="6" t="s">
        <v>107</v>
      </c>
      <c r="I105" s="6">
        <v>1.9635672234930899E-7</v>
      </c>
      <c r="J105" s="6">
        <v>1.986200892335E-7</v>
      </c>
      <c r="K105" s="6">
        <f t="shared" si="9"/>
        <v>0.98860454200314962</v>
      </c>
      <c r="L105" s="5"/>
      <c r="M105" s="1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1"/>
    </row>
    <row r="106" spans="1:25">
      <c r="A106" s="6">
        <v>0</v>
      </c>
      <c r="B106" s="6">
        <v>1</v>
      </c>
      <c r="C106" s="6">
        <v>0</v>
      </c>
      <c r="D106" s="6">
        <v>2.5E-15</v>
      </c>
      <c r="E106" s="6">
        <f t="shared" si="7"/>
        <v>0</v>
      </c>
      <c r="F106" s="6">
        <f t="shared" si="8"/>
        <v>0</v>
      </c>
      <c r="G106" s="6" t="s">
        <v>2</v>
      </c>
      <c r="H106" s="6" t="s">
        <v>107</v>
      </c>
      <c r="I106" s="6">
        <v>1.96356733560072E-7</v>
      </c>
      <c r="J106" s="6">
        <v>1.98620131964374E-7</v>
      </c>
      <c r="K106" s="6">
        <f t="shared" si="9"/>
        <v>0.98860438575930476</v>
      </c>
      <c r="L106" s="5"/>
      <c r="M106" s="1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1"/>
    </row>
    <row r="107" spans="1:25">
      <c r="A107" s="6">
        <v>0</v>
      </c>
      <c r="B107" s="6">
        <v>1</v>
      </c>
      <c r="C107" s="6">
        <v>0</v>
      </c>
      <c r="D107" s="6">
        <v>2.5000000000000001E-14</v>
      </c>
      <c r="E107" s="6">
        <f t="shared" si="7"/>
        <v>0</v>
      </c>
      <c r="F107" s="6">
        <f t="shared" si="8"/>
        <v>0</v>
      </c>
      <c r="G107" s="6" t="s">
        <v>2</v>
      </c>
      <c r="H107" s="6" t="s">
        <v>107</v>
      </c>
      <c r="I107" s="6">
        <v>1.9635668723569699E-7</v>
      </c>
      <c r="J107" s="6">
        <v>1.9862024089046799E-7</v>
      </c>
      <c r="K107" s="6">
        <f t="shared" si="9"/>
        <v>0.9886036103640653</v>
      </c>
      <c r="L107" s="5"/>
      <c r="M107" s="1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1"/>
    </row>
    <row r="108" spans="1:25">
      <c r="A108" s="6">
        <v>0</v>
      </c>
      <c r="B108" s="6">
        <v>1</v>
      </c>
      <c r="C108" s="6">
        <v>0</v>
      </c>
      <c r="D108" s="6">
        <v>2.4999999999999999E-13</v>
      </c>
      <c r="E108" s="6">
        <f t="shared" si="7"/>
        <v>0</v>
      </c>
      <c r="F108" s="6">
        <f t="shared" si="8"/>
        <v>0</v>
      </c>
      <c r="G108" s="6" t="s">
        <v>2</v>
      </c>
      <c r="H108" s="6" t="s">
        <v>107</v>
      </c>
      <c r="I108" s="6">
        <v>1.9635602452697E-7</v>
      </c>
      <c r="J108" s="6">
        <v>1.98620587458894E-7</v>
      </c>
      <c r="K108" s="6">
        <f t="shared" si="9"/>
        <v>0.98859854881663434</v>
      </c>
      <c r="L108" s="5"/>
      <c r="M108" s="1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1"/>
    </row>
    <row r="109" spans="1:25">
      <c r="A109" s="6">
        <v>0</v>
      </c>
      <c r="B109" s="6">
        <v>1</v>
      </c>
      <c r="C109" s="6">
        <v>0</v>
      </c>
      <c r="D109" s="6">
        <v>2.4999999999999998E-12</v>
      </c>
      <c r="E109" s="6">
        <f t="shared" si="7"/>
        <v>0</v>
      </c>
      <c r="F109" s="6">
        <f t="shared" si="8"/>
        <v>0</v>
      </c>
      <c r="G109" s="6" t="s">
        <v>2</v>
      </c>
      <c r="H109" s="6" t="s">
        <v>107</v>
      </c>
      <c r="I109" s="6">
        <v>1.9635528802158301E-7</v>
      </c>
      <c r="J109" s="6">
        <v>1.9861942913944699E-7</v>
      </c>
      <c r="K109" s="6">
        <f t="shared" si="9"/>
        <v>0.98860060605513889</v>
      </c>
      <c r="L109" s="5"/>
      <c r="M109" s="1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"/>
    </row>
    <row r="110" spans="1:25">
      <c r="A110" s="6">
        <v>0</v>
      </c>
      <c r="B110" s="6">
        <v>1</v>
      </c>
      <c r="C110" s="6">
        <v>0</v>
      </c>
      <c r="D110" s="6">
        <v>2.5000000000000001E-11</v>
      </c>
      <c r="E110" s="6">
        <f t="shared" si="7"/>
        <v>0</v>
      </c>
      <c r="F110" s="6">
        <f t="shared" si="8"/>
        <v>0</v>
      </c>
      <c r="G110" s="6" t="s">
        <v>2</v>
      </c>
      <c r="H110" s="6" t="s">
        <v>107</v>
      </c>
      <c r="I110" s="6">
        <v>1.9636237832746301E-7</v>
      </c>
      <c r="J110" s="6">
        <v>1.98636236013586E-7</v>
      </c>
      <c r="K110" s="6">
        <f t="shared" si="9"/>
        <v>0.9885526541795352</v>
      </c>
      <c r="L110" s="5"/>
      <c r="M110" s="1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1"/>
    </row>
    <row r="111" spans="1:25">
      <c r="A111" s="6">
        <v>0</v>
      </c>
      <c r="B111" s="6">
        <v>1</v>
      </c>
      <c r="C111" s="6">
        <v>0</v>
      </c>
      <c r="D111" s="6">
        <v>2.5000000000000002E-10</v>
      </c>
      <c r="E111" s="6">
        <f t="shared" si="7"/>
        <v>0</v>
      </c>
      <c r="F111" s="6">
        <f t="shared" si="8"/>
        <v>0</v>
      </c>
      <c r="G111" s="6" t="s">
        <v>2</v>
      </c>
      <c r="H111" s="6" t="s">
        <v>107</v>
      </c>
      <c r="I111" s="6">
        <v>1.9638913669497501E-7</v>
      </c>
      <c r="J111" s="6">
        <v>1.9876226938568601E-7</v>
      </c>
      <c r="K111" s="6">
        <f t="shared" si="9"/>
        <v>0.98806044679382243</v>
      </c>
      <c r="L111" s="5"/>
      <c r="M111" s="1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1"/>
    </row>
    <row r="112" spans="1:25">
      <c r="A112" s="6">
        <v>0</v>
      </c>
      <c r="B112" s="6">
        <v>1</v>
      </c>
      <c r="C112" s="6">
        <v>0</v>
      </c>
      <c r="D112" s="6">
        <v>2.5000000000000001E-9</v>
      </c>
      <c r="E112" s="6">
        <f t="shared" si="7"/>
        <v>0</v>
      </c>
      <c r="F112" s="6">
        <f t="shared" si="8"/>
        <v>0</v>
      </c>
      <c r="G112" s="6" t="s">
        <v>2</v>
      </c>
      <c r="H112" s="6" t="s">
        <v>107</v>
      </c>
      <c r="I112" s="6">
        <v>1.96588214653717E-7</v>
      </c>
      <c r="J112" s="6">
        <v>1.9996263450444999E-7</v>
      </c>
      <c r="K112" s="6">
        <f t="shared" si="9"/>
        <v>0.98312474798556471</v>
      </c>
      <c r="L112" s="5"/>
      <c r="M112" s="1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1"/>
    </row>
    <row r="113" spans="1:25">
      <c r="A113" s="6">
        <v>0</v>
      </c>
      <c r="B113" s="6">
        <v>1</v>
      </c>
      <c r="C113" s="6">
        <v>0</v>
      </c>
      <c r="D113" s="6">
        <v>2.4999999999999999E-8</v>
      </c>
      <c r="E113" s="6">
        <f t="shared" si="7"/>
        <v>0</v>
      </c>
      <c r="F113" s="6">
        <f t="shared" si="8"/>
        <v>0</v>
      </c>
      <c r="G113" s="6" t="s">
        <v>2</v>
      </c>
      <c r="H113" s="6" t="s">
        <v>107</v>
      </c>
      <c r="I113" s="6">
        <v>1.9764194188986901E-7</v>
      </c>
      <c r="J113" s="6">
        <v>2.06648537132077E-7</v>
      </c>
      <c r="K113" s="6">
        <f t="shared" si="9"/>
        <v>0.9564158770867488</v>
      </c>
      <c r="L113" s="5"/>
      <c r="M113" s="1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"/>
    </row>
    <row r="114" spans="1: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9"/>
      <c r="L114" s="5"/>
      <c r="M114" s="5"/>
      <c r="N114" s="17"/>
      <c r="O114" s="5"/>
      <c r="P114" s="17"/>
      <c r="Q114" s="18"/>
      <c r="R114" s="17"/>
    </row>
    <row r="115" spans="1: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9"/>
      <c r="L115" s="5"/>
      <c r="M115" s="5"/>
      <c r="N115" s="17"/>
      <c r="O115" s="5"/>
      <c r="P115" s="17"/>
      <c r="Q115" s="18"/>
      <c r="R115" s="17"/>
    </row>
    <row r="116" spans="1: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9"/>
      <c r="L116" s="5"/>
      <c r="M116" s="5"/>
      <c r="N116" s="17"/>
      <c r="O116" s="5"/>
      <c r="P116" s="17"/>
      <c r="Q116" s="18"/>
      <c r="R116" s="17"/>
    </row>
    <row r="117" spans="1: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9"/>
      <c r="L117" s="5"/>
      <c r="M117" s="5"/>
      <c r="N117" s="17"/>
      <c r="O117" s="5"/>
      <c r="P117" s="17"/>
      <c r="Q117" s="18"/>
      <c r="R117" s="17"/>
    </row>
    <row r="118" spans="1: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9"/>
      <c r="L118" s="5"/>
      <c r="M118" s="5"/>
      <c r="N118" s="17"/>
      <c r="O118" s="5"/>
      <c r="P118" s="17"/>
      <c r="Q118" s="18"/>
      <c r="R118" s="17"/>
    </row>
    <row r="119" spans="1: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9"/>
      <c r="L119" s="5"/>
      <c r="M119" s="5"/>
      <c r="N119" s="17"/>
      <c r="O119" s="5"/>
      <c r="P119" s="17"/>
      <c r="Q119" s="18"/>
      <c r="R119" s="17"/>
    </row>
    <row r="120" spans="1: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9"/>
      <c r="L120" s="5"/>
      <c r="M120" s="5"/>
      <c r="N120" s="17"/>
      <c r="O120" s="5"/>
      <c r="P120" s="17"/>
      <c r="Q120" s="18"/>
      <c r="R120" s="17"/>
    </row>
    <row r="121" spans="1: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9"/>
      <c r="L121" s="5"/>
      <c r="M121" s="5"/>
      <c r="N121" s="17"/>
      <c r="O121" s="5"/>
      <c r="P121" s="17"/>
      <c r="Q121" s="18"/>
      <c r="R121" s="17"/>
    </row>
    <row r="122" spans="1: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9"/>
      <c r="L122" s="5"/>
      <c r="M122" s="5"/>
      <c r="N122" s="17"/>
      <c r="O122" s="5"/>
      <c r="P122" s="17"/>
      <c r="Q122" s="18"/>
      <c r="R122" s="17"/>
    </row>
    <row r="123" spans="1: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9"/>
      <c r="L123" s="5"/>
      <c r="M123" s="5"/>
      <c r="N123" s="17"/>
      <c r="O123" s="5"/>
      <c r="P123" s="17"/>
      <c r="Q123" s="18"/>
      <c r="R123" s="17"/>
    </row>
    <row r="124" spans="1: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9"/>
      <c r="L124" s="5"/>
      <c r="M124" s="5"/>
      <c r="N124" s="17"/>
      <c r="O124" s="5"/>
      <c r="P124" s="17"/>
      <c r="Q124" s="18"/>
      <c r="R124" s="17"/>
    </row>
    <row r="125" spans="1: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9"/>
      <c r="L125" s="5"/>
      <c r="M125" s="5"/>
      <c r="N125" s="17"/>
      <c r="O125" s="5"/>
      <c r="P125" s="17"/>
      <c r="Q125" s="18"/>
      <c r="R125" s="17"/>
    </row>
    <row r="126" spans="1: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9"/>
      <c r="L126" s="5"/>
      <c r="M126" s="5"/>
      <c r="N126" s="17"/>
      <c r="O126" s="5"/>
      <c r="P126" s="17"/>
      <c r="Q126" s="18"/>
      <c r="R126" s="17"/>
    </row>
    <row r="127" spans="1: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9"/>
      <c r="L127" s="5"/>
      <c r="M127" s="5"/>
      <c r="N127" s="17"/>
      <c r="O127" s="5"/>
      <c r="P127" s="17"/>
      <c r="Q127" s="18"/>
      <c r="R127" s="17"/>
    </row>
    <row r="128" spans="1: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9"/>
      <c r="L128" s="5"/>
      <c r="M128" s="5"/>
      <c r="N128" s="17"/>
      <c r="O128" s="5"/>
      <c r="P128" s="17"/>
      <c r="Q128" s="18"/>
      <c r="R128" s="17"/>
    </row>
    <row r="129" spans="1:18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9"/>
      <c r="L129" s="5"/>
      <c r="M129" s="5"/>
      <c r="N129" s="17"/>
      <c r="O129" s="5"/>
      <c r="P129" s="17"/>
      <c r="Q129" s="18"/>
      <c r="R129" s="17"/>
    </row>
    <row r="130" spans="1:18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9"/>
      <c r="L130" s="5"/>
      <c r="M130" s="5"/>
      <c r="N130" s="17"/>
      <c r="O130" s="5"/>
      <c r="P130" s="17"/>
      <c r="Q130" s="18"/>
      <c r="R130" s="17"/>
    </row>
    <row r="131" spans="1:18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9"/>
      <c r="L131" s="5"/>
      <c r="M131" s="5"/>
      <c r="N131" s="17"/>
      <c r="O131" s="5"/>
      <c r="P131" s="17"/>
      <c r="Q131" s="18"/>
      <c r="R131" s="17"/>
    </row>
    <row r="132" spans="1:18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9"/>
      <c r="L132" s="5"/>
      <c r="M132" s="5"/>
      <c r="N132" s="17"/>
      <c r="O132" s="5"/>
      <c r="P132" s="17"/>
      <c r="Q132" s="18"/>
      <c r="R132" s="17"/>
    </row>
    <row r="133" spans="1:18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9"/>
      <c r="L133" s="5"/>
      <c r="M133" s="5"/>
      <c r="N133" s="17"/>
      <c r="O133" s="5"/>
      <c r="P133" s="17"/>
      <c r="Q133" s="18"/>
      <c r="R133" s="17"/>
    </row>
    <row r="134" spans="1:18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9"/>
      <c r="L134" s="5"/>
      <c r="M134" s="5"/>
      <c r="N134" s="17"/>
      <c r="O134" s="5"/>
      <c r="P134" s="17"/>
      <c r="Q134" s="18"/>
      <c r="R134" s="17"/>
    </row>
    <row r="135" spans="1:18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9"/>
      <c r="L135" s="5"/>
      <c r="M135" s="5"/>
      <c r="N135" s="17"/>
      <c r="O135" s="5"/>
      <c r="P135" s="17"/>
      <c r="Q135" s="18"/>
      <c r="R135" s="17"/>
    </row>
    <row r="136" spans="1:18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9"/>
      <c r="L136" s="5"/>
      <c r="M136" s="5"/>
      <c r="N136" s="17"/>
      <c r="O136" s="5"/>
      <c r="P136" s="17"/>
      <c r="Q136" s="18"/>
      <c r="R136" s="17"/>
    </row>
    <row r="137" spans="1:18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9"/>
      <c r="L137" s="5"/>
      <c r="M137" s="5"/>
      <c r="N137" s="17"/>
      <c r="O137" s="5"/>
      <c r="P137" s="17"/>
      <c r="Q137" s="18"/>
      <c r="R137" s="17"/>
    </row>
    <row r="138" spans="1:1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9"/>
      <c r="L138" s="5"/>
      <c r="M138" s="5"/>
      <c r="N138" s="17"/>
      <c r="O138" s="5"/>
      <c r="P138" s="17"/>
      <c r="Q138" s="18"/>
      <c r="R138" s="17"/>
    </row>
    <row r="139" spans="1:18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9"/>
      <c r="L139" s="5"/>
      <c r="M139" s="5"/>
      <c r="N139" s="17"/>
      <c r="O139" s="5"/>
      <c r="P139" s="17"/>
      <c r="Q139" s="18"/>
      <c r="R139" s="17"/>
    </row>
    <row r="140" spans="1:18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9"/>
      <c r="L140" s="5"/>
      <c r="M140" s="5"/>
      <c r="N140" s="17"/>
      <c r="O140" s="5"/>
      <c r="P140" s="17"/>
      <c r="Q140" s="18"/>
      <c r="R140" s="17"/>
    </row>
    <row r="141" spans="1:18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9"/>
      <c r="L141" s="5"/>
      <c r="M141" s="5"/>
      <c r="N141" s="17"/>
      <c r="O141" s="5"/>
      <c r="P141" s="17"/>
      <c r="Q141" s="18"/>
      <c r="R141" s="17"/>
    </row>
    <row r="142" spans="1:18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9"/>
      <c r="L142" s="5"/>
      <c r="M142" s="5"/>
      <c r="N142" s="17"/>
      <c r="O142" s="5"/>
      <c r="P142" s="17"/>
      <c r="Q142" s="18"/>
      <c r="R142" s="17"/>
    </row>
    <row r="143" spans="1:18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9"/>
      <c r="L143" s="5"/>
      <c r="M143" s="5"/>
      <c r="N143" s="17"/>
      <c r="O143" s="5"/>
      <c r="P143" s="17"/>
      <c r="Q143" s="18"/>
      <c r="R143" s="17"/>
    </row>
    <row r="144" spans="1:18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9"/>
      <c r="L144" s="5"/>
      <c r="M144" s="5"/>
      <c r="N144" s="17"/>
      <c r="O144" s="5"/>
      <c r="P144" s="17"/>
      <c r="Q144" s="18"/>
      <c r="R144" s="17"/>
    </row>
    <row r="145" spans="1:18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9"/>
      <c r="L145" s="5"/>
      <c r="M145" s="5"/>
      <c r="N145" s="17"/>
      <c r="O145" s="5"/>
      <c r="P145" s="17"/>
      <c r="Q145" s="18"/>
      <c r="R145" s="17"/>
    </row>
    <row r="146" spans="1:18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9"/>
      <c r="L146" s="5"/>
      <c r="M146" s="5"/>
      <c r="N146" s="17"/>
      <c r="O146" s="5"/>
      <c r="P146" s="17"/>
      <c r="Q146" s="18"/>
      <c r="R146" s="17"/>
    </row>
    <row r="147" spans="1:18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9"/>
      <c r="L147" s="5"/>
      <c r="M147" s="5"/>
      <c r="N147" s="17"/>
      <c r="O147" s="5"/>
      <c r="P147" s="17"/>
      <c r="Q147" s="18"/>
      <c r="R147" s="17"/>
    </row>
    <row r="148" spans="1:1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9"/>
      <c r="L148" s="5"/>
      <c r="M148" s="5"/>
      <c r="N148" s="17"/>
      <c r="O148" s="5"/>
      <c r="P148" s="17"/>
      <c r="Q148" s="18"/>
      <c r="R148" s="17"/>
    </row>
    <row r="149" spans="1:18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9"/>
      <c r="L149" s="5"/>
      <c r="M149" s="5"/>
      <c r="N149" s="17"/>
      <c r="O149" s="5"/>
      <c r="P149" s="17"/>
      <c r="Q149" s="18"/>
      <c r="R149" s="17"/>
    </row>
    <row r="150" spans="1:18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9"/>
      <c r="L150" s="5"/>
      <c r="M150" s="5"/>
      <c r="N150" s="17"/>
      <c r="O150" s="5"/>
      <c r="P150" s="17"/>
      <c r="Q150" s="18"/>
      <c r="R150" s="17"/>
    </row>
    <row r="151" spans="1:18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9"/>
      <c r="L151" s="5"/>
      <c r="M151" s="5"/>
      <c r="N151" s="17"/>
      <c r="O151" s="5"/>
      <c r="P151" s="17"/>
      <c r="Q151" s="18"/>
      <c r="R151" s="17"/>
    </row>
    <row r="152" spans="1:18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9"/>
      <c r="L152" s="5"/>
      <c r="M152" s="5"/>
      <c r="N152" s="17"/>
      <c r="O152" s="5"/>
      <c r="P152" s="17"/>
      <c r="Q152" s="18"/>
      <c r="R152" s="17"/>
    </row>
    <row r="153" spans="1:18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9"/>
      <c r="L153" s="5"/>
      <c r="M153" s="5"/>
      <c r="N153" s="17"/>
      <c r="O153" s="5"/>
      <c r="P153" s="17"/>
      <c r="Q153" s="18"/>
      <c r="R153" s="17"/>
    </row>
    <row r="154" spans="1:18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9"/>
      <c r="L154" s="5"/>
      <c r="M154" s="5"/>
      <c r="N154" s="17"/>
      <c r="O154" s="5"/>
      <c r="P154" s="17"/>
      <c r="Q154" s="18"/>
      <c r="R154" s="17"/>
    </row>
    <row r="155" spans="1:18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9"/>
      <c r="L155" s="5"/>
      <c r="M155" s="5"/>
      <c r="N155" s="17"/>
      <c r="O155" s="5"/>
      <c r="P155" s="17"/>
      <c r="Q155" s="18"/>
      <c r="R155" s="17"/>
    </row>
    <row r="156" spans="1:18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9"/>
      <c r="L156" s="5"/>
      <c r="M156" s="5"/>
      <c r="N156" s="17"/>
      <c r="O156" s="5"/>
      <c r="P156" s="17"/>
      <c r="Q156" s="18"/>
      <c r="R156" s="17"/>
    </row>
    <row r="157" spans="1:18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9"/>
      <c r="L157" s="5"/>
      <c r="M157" s="5"/>
      <c r="N157" s="17"/>
      <c r="O157" s="5"/>
      <c r="P157" s="17"/>
      <c r="Q157" s="18"/>
      <c r="R157" s="17"/>
    </row>
    <row r="158" spans="1:1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9"/>
      <c r="L158" s="5"/>
      <c r="M158" s="5"/>
      <c r="N158" s="17"/>
      <c r="O158" s="5"/>
      <c r="P158" s="17"/>
      <c r="Q158" s="18"/>
      <c r="R158" s="17"/>
    </row>
    <row r="159" spans="1:18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9"/>
      <c r="L159" s="5"/>
      <c r="M159" s="5"/>
      <c r="N159" s="17"/>
      <c r="O159" s="5"/>
      <c r="P159" s="17"/>
      <c r="Q159" s="18"/>
      <c r="R159" s="17"/>
    </row>
    <row r="160" spans="1:18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9"/>
      <c r="L160" s="5"/>
      <c r="M160" s="5"/>
      <c r="N160" s="17"/>
      <c r="O160" s="5"/>
      <c r="P160" s="17"/>
      <c r="Q160" s="18"/>
      <c r="R160" s="17"/>
    </row>
    <row r="161" spans="1:18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9"/>
      <c r="L161" s="5"/>
      <c r="M161" s="5"/>
      <c r="N161" s="17"/>
      <c r="O161" s="5"/>
      <c r="P161" s="17"/>
      <c r="Q161" s="18"/>
      <c r="R161" s="17"/>
    </row>
    <row r="162" spans="1:18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9"/>
      <c r="L162" s="5"/>
      <c r="M162" s="5"/>
      <c r="N162" s="17"/>
      <c r="O162" s="5"/>
      <c r="P162" s="17"/>
      <c r="Q162" s="18"/>
      <c r="R162" s="17"/>
    </row>
    <row r="163" spans="1:18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9"/>
      <c r="L163" s="5"/>
      <c r="M163" s="5"/>
      <c r="N163" s="17"/>
      <c r="O163" s="5"/>
      <c r="P163" s="17"/>
      <c r="Q163" s="18"/>
      <c r="R163" s="17"/>
    </row>
    <row r="164" spans="1:18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9"/>
      <c r="L164" s="5"/>
      <c r="M164" s="5"/>
      <c r="N164" s="17"/>
      <c r="O164" s="5"/>
      <c r="P164" s="17"/>
      <c r="Q164" s="18"/>
      <c r="R164" s="17"/>
    </row>
    <row r="165" spans="1:18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9"/>
      <c r="L165" s="5"/>
      <c r="M165" s="5"/>
      <c r="N165" s="17"/>
      <c r="O165" s="5"/>
      <c r="P165" s="17"/>
      <c r="Q165" s="18"/>
      <c r="R165" s="17"/>
    </row>
    <row r="166" spans="1:18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9"/>
      <c r="L166" s="5"/>
      <c r="M166" s="5"/>
      <c r="N166" s="17"/>
      <c r="O166" s="5"/>
      <c r="P166" s="17"/>
      <c r="Q166" s="18"/>
      <c r="R166" s="17"/>
    </row>
    <row r="167" spans="1:18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9"/>
      <c r="L167" s="5"/>
      <c r="M167" s="5"/>
      <c r="N167" s="17"/>
      <c r="O167" s="5"/>
      <c r="P167" s="17"/>
      <c r="Q167" s="18"/>
      <c r="R167" s="17"/>
    </row>
    <row r="168" spans="1:1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9"/>
      <c r="L168" s="5"/>
      <c r="M168" s="5"/>
      <c r="N168" s="17"/>
      <c r="O168" s="5"/>
      <c r="P168" s="17"/>
      <c r="Q168" s="18"/>
      <c r="R168" s="17"/>
    </row>
    <row r="169" spans="1:18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9"/>
      <c r="L169" s="5"/>
      <c r="M169" s="5"/>
      <c r="N169" s="17"/>
      <c r="O169" s="5"/>
      <c r="P169" s="17"/>
      <c r="Q169" s="18"/>
      <c r="R169" s="17"/>
    </row>
    <row r="170" spans="1:18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9"/>
      <c r="L170" s="5"/>
      <c r="M170" s="5"/>
      <c r="N170" s="17"/>
      <c r="O170" s="5"/>
      <c r="P170" s="17"/>
      <c r="Q170" s="18"/>
      <c r="R170" s="17"/>
    </row>
    <row r="171" spans="1:18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9"/>
      <c r="L171" s="5"/>
      <c r="M171" s="5"/>
      <c r="N171" s="17"/>
      <c r="O171" s="5"/>
      <c r="P171" s="17"/>
      <c r="Q171" s="18"/>
      <c r="R171" s="17"/>
    </row>
    <row r="172" spans="1:18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9"/>
      <c r="L172" s="5"/>
      <c r="M172" s="5"/>
      <c r="N172" s="17"/>
      <c r="O172" s="5"/>
      <c r="P172" s="17"/>
      <c r="Q172" s="18"/>
      <c r="R172" s="17"/>
    </row>
    <row r="173" spans="1:18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9"/>
      <c r="L173" s="5"/>
      <c r="M173" s="5"/>
      <c r="N173" s="17"/>
      <c r="O173" s="5"/>
      <c r="P173" s="17"/>
      <c r="Q173" s="18"/>
      <c r="R173" s="17"/>
    </row>
    <row r="174" spans="1:18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9"/>
      <c r="L174" s="5"/>
      <c r="M174" s="5"/>
      <c r="N174" s="17"/>
      <c r="O174" s="5"/>
      <c r="P174" s="17"/>
      <c r="Q174" s="18"/>
      <c r="R174" s="17"/>
    </row>
    <row r="175" spans="1:18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9"/>
      <c r="L175" s="5"/>
      <c r="M175" s="5"/>
      <c r="N175" s="17"/>
      <c r="O175" s="5"/>
      <c r="P175" s="17"/>
      <c r="Q175" s="18"/>
      <c r="R175" s="17"/>
    </row>
    <row r="176" spans="1:18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9"/>
      <c r="L176" s="5"/>
      <c r="M176" s="5"/>
      <c r="N176" s="17"/>
      <c r="O176" s="5"/>
      <c r="P176" s="17"/>
      <c r="Q176" s="18"/>
      <c r="R176" s="17"/>
    </row>
    <row r="177" spans="1:18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9"/>
      <c r="L177" s="5"/>
      <c r="M177" s="5"/>
      <c r="N177" s="17"/>
      <c r="O177" s="5"/>
      <c r="P177" s="17"/>
      <c r="Q177" s="18"/>
      <c r="R177" s="17"/>
    </row>
    <row r="178" spans="1:1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9"/>
      <c r="L178" s="5"/>
      <c r="M178" s="5"/>
      <c r="N178" s="17"/>
      <c r="O178" s="5"/>
      <c r="P178" s="17"/>
      <c r="Q178" s="18"/>
      <c r="R178" s="17"/>
    </row>
    <row r="179" spans="1:18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9"/>
      <c r="L179" s="5"/>
      <c r="M179" s="5"/>
      <c r="N179" s="17"/>
      <c r="O179" s="5"/>
      <c r="P179" s="17"/>
      <c r="Q179" s="18"/>
      <c r="R179" s="17"/>
    </row>
    <row r="180" spans="1:18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9"/>
      <c r="L180" s="5"/>
      <c r="M180" s="5"/>
      <c r="N180" s="17"/>
      <c r="O180" s="5"/>
      <c r="P180" s="17"/>
      <c r="Q180" s="18"/>
      <c r="R180" s="17"/>
    </row>
    <row r="181" spans="1:18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9"/>
      <c r="L181" s="5"/>
      <c r="M181" s="5"/>
      <c r="N181" s="17"/>
      <c r="O181" s="5"/>
      <c r="P181" s="17"/>
      <c r="Q181" s="18"/>
      <c r="R181" s="17"/>
    </row>
    <row r="182" spans="1:18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9"/>
      <c r="L182" s="5"/>
      <c r="M182" s="5"/>
      <c r="N182" s="17"/>
      <c r="O182" s="5"/>
      <c r="P182" s="17"/>
      <c r="Q182" s="18"/>
      <c r="R182" s="17"/>
    </row>
    <row r="183" spans="1:18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9"/>
      <c r="L183" s="5"/>
      <c r="M183" s="5"/>
      <c r="N183" s="17"/>
      <c r="O183" s="5"/>
      <c r="P183" s="17"/>
      <c r="Q183" s="18"/>
      <c r="R183" s="17"/>
    </row>
    <row r="184" spans="1:18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9"/>
      <c r="L184" s="5"/>
      <c r="M184" s="5"/>
      <c r="N184" s="17"/>
      <c r="O184" s="5"/>
      <c r="P184" s="17"/>
      <c r="Q184" s="18"/>
      <c r="R184" s="17"/>
    </row>
    <row r="185" spans="1:18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9"/>
      <c r="L185" s="5"/>
      <c r="M185" s="5"/>
      <c r="N185" s="17"/>
      <c r="O185" s="5"/>
      <c r="P185" s="17"/>
      <c r="Q185" s="18"/>
      <c r="R185" s="17"/>
    </row>
    <row r="186" spans="1:18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9"/>
      <c r="L186" s="5"/>
      <c r="M186" s="5"/>
      <c r="N186" s="17"/>
      <c r="O186" s="5"/>
      <c r="P186" s="17"/>
      <c r="Q186" s="18"/>
      <c r="R186" s="17"/>
    </row>
    <row r="187" spans="1:18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9"/>
      <c r="L187" s="5"/>
      <c r="M187" s="5"/>
      <c r="N187" s="17"/>
      <c r="O187" s="5"/>
      <c r="P187" s="17"/>
      <c r="Q187" s="18"/>
      <c r="R187" s="17"/>
    </row>
    <row r="188" spans="1:1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9"/>
      <c r="L188" s="5"/>
      <c r="M188" s="5"/>
      <c r="N188" s="17"/>
      <c r="O188" s="5"/>
      <c r="P188" s="17"/>
      <c r="Q188" s="18"/>
      <c r="R188" s="17"/>
    </row>
    <row r="189" spans="1:18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9"/>
      <c r="L189" s="5"/>
      <c r="M189" s="5"/>
      <c r="N189" s="17"/>
      <c r="O189" s="5"/>
      <c r="P189" s="17"/>
      <c r="Q189" s="18"/>
      <c r="R189" s="17"/>
    </row>
    <row r="190" spans="1:18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9"/>
      <c r="L190" s="5"/>
      <c r="M190" s="5"/>
      <c r="N190" s="17"/>
      <c r="O190" s="5"/>
      <c r="P190" s="17"/>
      <c r="Q190" s="18"/>
      <c r="R190" s="17"/>
    </row>
    <row r="191" spans="1:18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9"/>
      <c r="L191" s="5"/>
      <c r="M191" s="5"/>
      <c r="N191" s="17"/>
      <c r="O191" s="5"/>
      <c r="P191" s="17"/>
      <c r="Q191" s="18"/>
      <c r="R191" s="17"/>
    </row>
    <row r="192" spans="1:18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9"/>
      <c r="L192" s="5"/>
      <c r="M192" s="5"/>
      <c r="N192" s="17"/>
      <c r="O192" s="5"/>
      <c r="P192" s="17"/>
      <c r="Q192" s="18"/>
      <c r="R192" s="17"/>
    </row>
    <row r="193" spans="1:18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9"/>
      <c r="L193" s="5"/>
      <c r="M193" s="5"/>
      <c r="N193" s="17"/>
      <c r="O193" s="5"/>
      <c r="P193" s="17"/>
      <c r="Q193" s="18"/>
      <c r="R193" s="17"/>
    </row>
    <row r="194" spans="1:18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9"/>
      <c r="L194" s="5"/>
      <c r="M194" s="5"/>
      <c r="N194" s="17"/>
      <c r="O194" s="5"/>
      <c r="P194" s="17"/>
      <c r="Q194" s="18"/>
      <c r="R194" s="17"/>
    </row>
    <row r="195" spans="1:18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9"/>
      <c r="L195" s="5"/>
      <c r="M195" s="5"/>
      <c r="N195" s="17"/>
      <c r="O195" s="5"/>
      <c r="P195" s="17"/>
      <c r="Q195" s="18"/>
      <c r="R195" s="17"/>
    </row>
    <row r="196" spans="1:18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9"/>
      <c r="L196" s="5"/>
      <c r="M196" s="5"/>
      <c r="N196" s="17"/>
      <c r="O196" s="5"/>
      <c r="P196" s="17"/>
      <c r="Q196" s="18"/>
      <c r="R196" s="17"/>
    </row>
    <row r="197" spans="1:18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9"/>
      <c r="L197" s="5"/>
      <c r="M197" s="5"/>
      <c r="N197" s="17"/>
      <c r="O197" s="5"/>
      <c r="P197" s="17"/>
      <c r="Q197" s="18"/>
      <c r="R197" s="17"/>
    </row>
    <row r="198" spans="1:1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9"/>
      <c r="L198" s="5"/>
      <c r="M198" s="5"/>
      <c r="N198" s="17"/>
      <c r="O198" s="5"/>
      <c r="P198" s="17"/>
      <c r="Q198" s="18"/>
      <c r="R198" s="17"/>
    </row>
    <row r="199" spans="1:18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9"/>
      <c r="L199" s="5"/>
      <c r="M199" s="5"/>
      <c r="N199" s="17"/>
      <c r="O199" s="5"/>
      <c r="P199" s="17"/>
      <c r="Q199" s="18"/>
      <c r="R199" s="17"/>
    </row>
    <row r="200" spans="1:18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9"/>
      <c r="L200" s="5"/>
      <c r="M200" s="5"/>
      <c r="N200" s="17"/>
      <c r="O200" s="5"/>
      <c r="P200" s="17"/>
      <c r="Q200" s="18"/>
      <c r="R200" s="17"/>
    </row>
    <row r="201" spans="1:18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9"/>
      <c r="L201" s="5"/>
      <c r="M201" s="5"/>
      <c r="N201" s="17"/>
      <c r="O201" s="5"/>
      <c r="P201" s="17"/>
      <c r="Q201" s="18"/>
      <c r="R201" s="17"/>
    </row>
    <row r="202" spans="1:18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9"/>
      <c r="L202" s="5"/>
      <c r="M202" s="5"/>
      <c r="N202" s="17"/>
      <c r="O202" s="5"/>
      <c r="P202" s="17"/>
      <c r="Q202" s="18"/>
      <c r="R202" s="17"/>
    </row>
    <row r="203" spans="1:18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9"/>
      <c r="L203" s="5"/>
      <c r="M203" s="5"/>
      <c r="N203" s="17"/>
      <c r="O203" s="5"/>
      <c r="P203" s="17"/>
      <c r="Q203" s="18"/>
      <c r="R203" s="17"/>
    </row>
    <row r="204" spans="1:18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9"/>
      <c r="L204" s="5"/>
      <c r="M204" s="5"/>
      <c r="N204" s="17"/>
      <c r="O204" s="5"/>
      <c r="P204" s="17"/>
      <c r="Q204" s="18"/>
      <c r="R204" s="17"/>
    </row>
    <row r="205" spans="1:18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9"/>
      <c r="L205" s="5"/>
      <c r="M205" s="5"/>
      <c r="N205" s="17"/>
      <c r="O205" s="5"/>
      <c r="P205" s="17"/>
      <c r="Q205" s="18"/>
      <c r="R205" s="17"/>
    </row>
    <row r="206" spans="1:18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9"/>
      <c r="L206" s="5"/>
      <c r="M206" s="5"/>
      <c r="N206" s="17"/>
      <c r="O206" s="5"/>
      <c r="P206" s="17"/>
      <c r="Q206" s="18"/>
      <c r="R206" s="17"/>
    </row>
    <row r="207" spans="1:18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9"/>
      <c r="L207" s="5"/>
      <c r="M207" s="5"/>
      <c r="N207" s="17"/>
      <c r="O207" s="5"/>
      <c r="P207" s="17"/>
      <c r="Q207" s="18"/>
      <c r="R207" s="17"/>
    </row>
    <row r="208" spans="1:1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9"/>
      <c r="L208" s="5"/>
      <c r="M208" s="5"/>
      <c r="N208" s="17"/>
      <c r="O208" s="5"/>
      <c r="P208" s="17"/>
      <c r="Q208" s="18"/>
      <c r="R208" s="17"/>
    </row>
    <row r="209" spans="1:18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9"/>
      <c r="L209" s="5"/>
      <c r="M209" s="5"/>
      <c r="N209" s="17"/>
      <c r="O209" s="5"/>
      <c r="P209" s="17"/>
      <c r="Q209" s="18"/>
      <c r="R209" s="17"/>
    </row>
    <row r="210" spans="1:18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9"/>
      <c r="L210" s="5"/>
      <c r="M210" s="5"/>
      <c r="N210" s="17"/>
      <c r="O210" s="5"/>
      <c r="P210" s="17"/>
      <c r="Q210" s="18"/>
      <c r="R210" s="17"/>
    </row>
    <row r="211" spans="1:18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9"/>
      <c r="L211" s="5"/>
      <c r="M211" s="5"/>
      <c r="N211" s="17"/>
      <c r="O211" s="5"/>
      <c r="P211" s="17"/>
      <c r="Q211" s="18"/>
      <c r="R211" s="17"/>
    </row>
    <row r="212" spans="1:18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9"/>
      <c r="L212" s="5"/>
      <c r="M212" s="5"/>
      <c r="N212" s="17"/>
      <c r="O212" s="5"/>
      <c r="P212" s="17"/>
      <c r="Q212" s="18"/>
      <c r="R212" s="17"/>
    </row>
    <row r="213" spans="1:18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9"/>
      <c r="L213" s="5"/>
      <c r="M213" s="5"/>
      <c r="N213" s="17"/>
      <c r="O213" s="5"/>
      <c r="P213" s="17"/>
      <c r="Q213" s="18"/>
      <c r="R213" s="17"/>
    </row>
    <row r="214" spans="1:18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9"/>
      <c r="L214" s="5"/>
      <c r="M214" s="5"/>
      <c r="N214" s="17"/>
      <c r="O214" s="5"/>
      <c r="P214" s="17"/>
      <c r="Q214" s="18"/>
      <c r="R214" s="17"/>
    </row>
    <row r="215" spans="1:18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9"/>
      <c r="L215" s="5"/>
      <c r="M215" s="5"/>
      <c r="N215" s="17"/>
      <c r="O215" s="5"/>
      <c r="P215" s="17"/>
      <c r="Q215" s="18"/>
      <c r="R215" s="17"/>
    </row>
    <row r="216" spans="1:18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9"/>
      <c r="L216" s="5"/>
      <c r="M216" s="5"/>
      <c r="N216" s="17"/>
      <c r="O216" s="5"/>
      <c r="P216" s="17"/>
      <c r="Q216" s="18"/>
      <c r="R216" s="17"/>
    </row>
    <row r="217" spans="1:18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9"/>
      <c r="L217" s="5"/>
      <c r="M217" s="5"/>
      <c r="N217" s="17"/>
      <c r="O217" s="5"/>
      <c r="P217" s="17"/>
      <c r="Q217" s="18"/>
      <c r="R217" s="17"/>
    </row>
    <row r="218" spans="1: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9"/>
      <c r="L218" s="5"/>
      <c r="M218" s="5"/>
      <c r="N218" s="17"/>
      <c r="O218" s="5"/>
      <c r="P218" s="17"/>
      <c r="Q218" s="18"/>
      <c r="R218" s="17"/>
    </row>
    <row r="219" spans="1:18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9"/>
      <c r="L219" s="5"/>
      <c r="M219" s="5"/>
      <c r="N219" s="17"/>
      <c r="O219" s="5"/>
      <c r="P219" s="17"/>
      <c r="Q219" s="18"/>
      <c r="R219" s="17"/>
    </row>
    <row r="220" spans="1:18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9"/>
      <c r="L220" s="5"/>
      <c r="M220" s="5"/>
      <c r="N220" s="17"/>
      <c r="O220" s="5"/>
      <c r="P220" s="17"/>
      <c r="Q220" s="18"/>
      <c r="R220" s="17"/>
    </row>
    <row r="221" spans="1:18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9"/>
      <c r="L221" s="5"/>
      <c r="M221" s="5"/>
      <c r="N221" s="17"/>
      <c r="O221" s="5"/>
      <c r="P221" s="17"/>
      <c r="Q221" s="18"/>
      <c r="R221" s="17"/>
    </row>
    <row r="222" spans="1:18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9"/>
      <c r="L222" s="5"/>
      <c r="M222" s="5"/>
      <c r="N222" s="17"/>
      <c r="O222" s="5"/>
      <c r="P222" s="17"/>
      <c r="Q222" s="18"/>
      <c r="R222" s="17"/>
    </row>
    <row r="223" spans="1:18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9"/>
      <c r="L223" s="5"/>
      <c r="M223" s="5"/>
      <c r="N223" s="17"/>
      <c r="O223" s="5"/>
      <c r="P223" s="17"/>
      <c r="Q223" s="18"/>
      <c r="R223" s="17"/>
    </row>
    <row r="224" spans="1:18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9"/>
      <c r="L224" s="5"/>
      <c r="M224" s="5"/>
      <c r="N224" s="17"/>
      <c r="O224" s="5"/>
      <c r="P224" s="17"/>
      <c r="Q224" s="18"/>
      <c r="R224" s="17"/>
    </row>
    <row r="225" spans="1:18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9"/>
      <c r="L225" s="5"/>
      <c r="M225" s="5"/>
      <c r="N225" s="17"/>
      <c r="O225" s="5"/>
      <c r="P225" s="17"/>
      <c r="Q225" s="18"/>
      <c r="R225" s="17"/>
    </row>
    <row r="226" spans="1:18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9"/>
      <c r="L226" s="5"/>
      <c r="M226" s="5"/>
      <c r="N226" s="17"/>
      <c r="O226" s="5"/>
      <c r="P226" s="17"/>
      <c r="Q226" s="18"/>
      <c r="R226" s="17"/>
    </row>
    <row r="227" spans="1:18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9"/>
      <c r="L227" s="5"/>
      <c r="M227" s="5"/>
      <c r="N227" s="17"/>
      <c r="O227" s="5"/>
      <c r="P227" s="17"/>
      <c r="Q227" s="18"/>
      <c r="R227" s="17"/>
    </row>
    <row r="228" spans="1:1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9"/>
      <c r="L228" s="5"/>
      <c r="M228" s="5"/>
      <c r="N228" s="17"/>
      <c r="O228" s="5"/>
      <c r="P228" s="17"/>
      <c r="Q228" s="18"/>
      <c r="R228" s="17"/>
    </row>
    <row r="229" spans="1:18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9"/>
      <c r="L229" s="5"/>
      <c r="M229" s="5"/>
      <c r="N229" s="17"/>
      <c r="O229" s="5"/>
      <c r="P229" s="17"/>
      <c r="Q229" s="18"/>
      <c r="R229" s="17"/>
    </row>
    <row r="230" spans="1:18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9"/>
      <c r="L230" s="5"/>
      <c r="M230" s="5"/>
      <c r="N230" s="17"/>
      <c r="O230" s="5"/>
      <c r="P230" s="17"/>
      <c r="Q230" s="18"/>
      <c r="R230" s="17"/>
    </row>
    <row r="231" spans="1:18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9"/>
      <c r="L231" s="5"/>
      <c r="M231" s="5"/>
      <c r="N231" s="17"/>
      <c r="O231" s="5"/>
      <c r="P231" s="17"/>
      <c r="Q231" s="18"/>
      <c r="R231" s="17"/>
    </row>
    <row r="232" spans="1:18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9"/>
      <c r="L232" s="5"/>
      <c r="M232" s="5"/>
      <c r="N232" s="17"/>
      <c r="O232" s="5"/>
      <c r="P232" s="17"/>
      <c r="Q232" s="18"/>
      <c r="R232" s="17"/>
    </row>
    <row r="233" spans="1:18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9"/>
      <c r="L233" s="5"/>
      <c r="M233" s="5"/>
      <c r="N233" s="17"/>
      <c r="O233" s="5"/>
      <c r="P233" s="17"/>
      <c r="Q233" s="18"/>
      <c r="R233" s="17"/>
    </row>
    <row r="234" spans="1:18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9"/>
      <c r="L234" s="5"/>
      <c r="M234" s="5"/>
      <c r="N234" s="17"/>
      <c r="O234" s="5"/>
      <c r="P234" s="17"/>
      <c r="Q234" s="18"/>
      <c r="R234" s="17"/>
    </row>
    <row r="235" spans="1:18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9"/>
      <c r="L235" s="5"/>
      <c r="M235" s="5"/>
      <c r="N235" s="17"/>
      <c r="O235" s="5"/>
      <c r="P235" s="17"/>
      <c r="Q235" s="18"/>
      <c r="R235" s="17"/>
    </row>
    <row r="236" spans="1:18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9"/>
      <c r="L236" s="5"/>
      <c r="M236" s="5"/>
      <c r="N236" s="17"/>
      <c r="O236" s="5"/>
      <c r="P236" s="17"/>
      <c r="Q236" s="18"/>
      <c r="R236" s="17"/>
    </row>
    <row r="237" spans="1:18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9"/>
      <c r="L237" s="5"/>
      <c r="M237" s="5"/>
      <c r="N237" s="17"/>
      <c r="O237" s="5"/>
      <c r="P237" s="17"/>
      <c r="Q237" s="18"/>
      <c r="R237" s="17"/>
    </row>
    <row r="238" spans="1:1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9"/>
      <c r="L238" s="5"/>
      <c r="M238" s="5"/>
      <c r="N238" s="17"/>
      <c r="O238" s="5"/>
      <c r="P238" s="17"/>
      <c r="Q238" s="18"/>
      <c r="R238" s="17"/>
    </row>
    <row r="239" spans="1:18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9"/>
      <c r="L239" s="5"/>
      <c r="M239" s="5"/>
      <c r="N239" s="17"/>
      <c r="O239" s="5"/>
      <c r="P239" s="17"/>
      <c r="Q239" s="18"/>
      <c r="R239" s="17"/>
    </row>
    <row r="240" spans="1:18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9"/>
      <c r="L240" s="5"/>
      <c r="M240" s="5"/>
      <c r="N240" s="17"/>
      <c r="O240" s="5"/>
      <c r="P240" s="17"/>
      <c r="Q240" s="18"/>
      <c r="R240" s="17"/>
    </row>
    <row r="241" spans="1:18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9"/>
      <c r="L241" s="5"/>
      <c r="M241" s="5"/>
      <c r="N241" s="17"/>
      <c r="O241" s="5"/>
      <c r="P241" s="17"/>
      <c r="Q241" s="18"/>
      <c r="R241" s="17"/>
    </row>
    <row r="242" spans="1:18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9"/>
      <c r="L242" s="5"/>
      <c r="M242" s="5"/>
      <c r="N242" s="17"/>
      <c r="O242" s="5"/>
      <c r="P242" s="17"/>
      <c r="Q242" s="18"/>
      <c r="R242" s="17"/>
    </row>
    <row r="243" spans="1:18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9"/>
      <c r="L243" s="5"/>
      <c r="M243" s="5"/>
      <c r="N243" s="17"/>
      <c r="O243" s="5"/>
      <c r="P243" s="17"/>
      <c r="Q243" s="18"/>
      <c r="R243" s="17"/>
    </row>
    <row r="244" spans="1:18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9"/>
      <c r="L244" s="5"/>
      <c r="M244" s="5"/>
      <c r="N244" s="17"/>
      <c r="O244" s="5"/>
      <c r="P244" s="17"/>
      <c r="Q244" s="18"/>
      <c r="R244" s="17"/>
    </row>
    <row r="245" spans="1:18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9"/>
      <c r="L245" s="5"/>
      <c r="M245" s="5"/>
      <c r="N245" s="17"/>
      <c r="O245" s="5"/>
      <c r="P245" s="17"/>
      <c r="Q245" s="18"/>
      <c r="R245" s="17"/>
    </row>
    <row r="246" spans="1:18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9"/>
      <c r="L246" s="5"/>
      <c r="M246" s="5"/>
      <c r="N246" s="17"/>
      <c r="O246" s="5"/>
      <c r="P246" s="17"/>
      <c r="Q246" s="18"/>
      <c r="R246" s="17"/>
    </row>
    <row r="247" spans="1:18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9"/>
      <c r="L247" s="5"/>
      <c r="M247" s="5"/>
      <c r="N247" s="17"/>
      <c r="O247" s="5"/>
      <c r="P247" s="17"/>
      <c r="Q247" s="18"/>
      <c r="R247" s="17"/>
    </row>
    <row r="248" spans="1:1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9"/>
      <c r="L248" s="5"/>
      <c r="M248" s="5"/>
      <c r="N248" s="17"/>
      <c r="O248" s="5"/>
      <c r="P248" s="17"/>
      <c r="Q248" s="18"/>
      <c r="R248" s="17"/>
    </row>
    <row r="249" spans="1:18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9"/>
      <c r="L249" s="5"/>
      <c r="M249" s="5"/>
      <c r="N249" s="17"/>
      <c r="O249" s="5"/>
      <c r="P249" s="17"/>
      <c r="Q249" s="18"/>
      <c r="R249" s="17"/>
    </row>
    <row r="250" spans="1:18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9"/>
      <c r="L250" s="5"/>
      <c r="M250" s="5"/>
      <c r="N250" s="17"/>
      <c r="O250" s="5"/>
      <c r="P250" s="17"/>
      <c r="Q250" s="18"/>
      <c r="R250" s="17"/>
    </row>
    <row r="251" spans="1:18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9"/>
      <c r="L251" s="5"/>
      <c r="M251" s="5"/>
      <c r="N251" s="17"/>
      <c r="O251" s="5"/>
      <c r="P251" s="17"/>
      <c r="Q251" s="18"/>
      <c r="R251" s="17"/>
    </row>
    <row r="252" spans="1:18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9"/>
      <c r="L252" s="5"/>
      <c r="M252" s="5"/>
      <c r="N252" s="17"/>
      <c r="O252" s="5"/>
      <c r="P252" s="17"/>
      <c r="Q252" s="18"/>
      <c r="R252" s="17"/>
    </row>
    <row r="253" spans="1:18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9"/>
      <c r="L253" s="5"/>
      <c r="M253" s="5"/>
      <c r="N253" s="17"/>
      <c r="O253" s="5"/>
      <c r="P253" s="17"/>
      <c r="Q253" s="18"/>
      <c r="R253" s="17"/>
    </row>
    <row r="254" spans="1:18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9"/>
      <c r="L254" s="5"/>
      <c r="M254" s="5"/>
      <c r="N254" s="17"/>
      <c r="O254" s="5"/>
      <c r="P254" s="17"/>
      <c r="Q254" s="18"/>
      <c r="R254" s="17"/>
    </row>
    <row r="255" spans="1:18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9"/>
      <c r="L255" s="5"/>
      <c r="M255" s="5"/>
      <c r="N255" s="17"/>
      <c r="O255" s="5"/>
      <c r="P255" s="17"/>
      <c r="Q255" s="18"/>
      <c r="R255" s="17"/>
    </row>
    <row r="256" spans="1:18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9"/>
      <c r="L256" s="5"/>
      <c r="M256" s="5"/>
      <c r="N256" s="17"/>
      <c r="O256" s="5"/>
      <c r="P256" s="17"/>
      <c r="Q256" s="18"/>
      <c r="R256" s="17"/>
    </row>
    <row r="257" spans="1:18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9"/>
      <c r="L257" s="5"/>
      <c r="M257" s="5"/>
      <c r="N257" s="17"/>
      <c r="O257" s="5"/>
      <c r="P257" s="17"/>
      <c r="Q257" s="18"/>
      <c r="R257" s="17"/>
    </row>
    <row r="258" spans="1:1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9"/>
      <c r="L258" s="5"/>
      <c r="M258" s="5"/>
      <c r="N258" s="17"/>
      <c r="O258" s="5"/>
      <c r="P258" s="17"/>
      <c r="Q258" s="18"/>
      <c r="R258" s="17"/>
    </row>
    <row r="259" spans="1:18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9"/>
      <c r="L259" s="5"/>
      <c r="M259" s="5"/>
      <c r="N259" s="17"/>
      <c r="O259" s="5"/>
      <c r="P259" s="17"/>
      <c r="Q259" s="18"/>
      <c r="R259" s="17"/>
    </row>
    <row r="260" spans="1:18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9"/>
      <c r="L260" s="5"/>
      <c r="M260" s="5"/>
      <c r="N260" s="17"/>
      <c r="O260" s="5"/>
      <c r="P260" s="17"/>
      <c r="Q260" s="18"/>
      <c r="R260" s="17"/>
    </row>
    <row r="261" spans="1:18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9"/>
      <c r="L261" s="5"/>
      <c r="M261" s="5"/>
      <c r="N261" s="17"/>
      <c r="O261" s="5"/>
      <c r="P261" s="17"/>
      <c r="Q261" s="18"/>
      <c r="R261" s="17"/>
    </row>
    <row r="262" spans="1:18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9"/>
      <c r="L262" s="5"/>
      <c r="M262" s="5"/>
      <c r="N262" s="17"/>
      <c r="O262" s="5"/>
      <c r="P262" s="17"/>
      <c r="Q262" s="18"/>
      <c r="R262" s="17"/>
    </row>
    <row r="263" spans="1:18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9"/>
      <c r="L263" s="5"/>
      <c r="M263" s="5"/>
      <c r="N263" s="17"/>
      <c r="O263" s="5"/>
      <c r="P263" s="17"/>
      <c r="Q263" s="18"/>
      <c r="R263" s="17"/>
    </row>
    <row r="264" spans="1:18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9"/>
      <c r="L264" s="5"/>
      <c r="M264" s="5"/>
      <c r="N264" s="17"/>
      <c r="O264" s="5"/>
      <c r="P264" s="17"/>
      <c r="Q264" s="18"/>
      <c r="R264" s="17"/>
    </row>
    <row r="265" spans="1:18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9"/>
      <c r="L265" s="5"/>
      <c r="M265" s="5"/>
      <c r="N265" s="17"/>
      <c r="O265" s="5"/>
      <c r="P265" s="17"/>
      <c r="Q265" s="18"/>
      <c r="R265" s="17"/>
    </row>
    <row r="266" spans="1:18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9"/>
      <c r="L266" s="5"/>
      <c r="M266" s="5"/>
      <c r="N266" s="17"/>
      <c r="O266" s="5"/>
      <c r="P266" s="17"/>
      <c r="Q266" s="18"/>
      <c r="R266" s="17"/>
    </row>
    <row r="267" spans="1:18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9"/>
      <c r="L267" s="5"/>
      <c r="M267" s="5"/>
      <c r="N267" s="17"/>
      <c r="O267" s="5"/>
      <c r="P267" s="17"/>
      <c r="Q267" s="18"/>
      <c r="R267" s="17"/>
    </row>
    <row r="268" spans="1:1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9"/>
      <c r="L268" s="5"/>
      <c r="M268" s="5"/>
      <c r="N268" s="17"/>
      <c r="O268" s="5"/>
      <c r="P268" s="17"/>
      <c r="Q268" s="18"/>
      <c r="R268" s="17"/>
    </row>
    <row r="269" spans="1:18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9"/>
      <c r="L269" s="5"/>
      <c r="M269" s="5"/>
      <c r="N269" s="17"/>
      <c r="O269" s="5"/>
      <c r="P269" s="17"/>
      <c r="Q269" s="18"/>
      <c r="R269" s="17"/>
    </row>
    <row r="270" spans="1:18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9"/>
      <c r="L270" s="5"/>
      <c r="M270" s="5"/>
      <c r="N270" s="17"/>
      <c r="O270" s="5"/>
      <c r="P270" s="17"/>
      <c r="Q270" s="18"/>
      <c r="R270" s="17"/>
    </row>
    <row r="271" spans="1:18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9"/>
      <c r="L271" s="5"/>
      <c r="M271" s="5"/>
      <c r="N271" s="17"/>
      <c r="O271" s="5"/>
      <c r="P271" s="17"/>
      <c r="Q271" s="18"/>
      <c r="R271" s="17"/>
    </row>
    <row r="272" spans="1:18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9"/>
      <c r="L272" s="5"/>
      <c r="M272" s="5"/>
      <c r="N272" s="17"/>
      <c r="O272" s="5"/>
      <c r="P272" s="17"/>
      <c r="Q272" s="18"/>
      <c r="R272" s="17"/>
    </row>
    <row r="273" spans="1:18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9"/>
      <c r="L273" s="5"/>
      <c r="M273" s="5"/>
      <c r="N273" s="17"/>
      <c r="O273" s="5"/>
      <c r="P273" s="17"/>
      <c r="Q273" s="18"/>
      <c r="R273" s="17"/>
    </row>
    <row r="274" spans="1:18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9"/>
      <c r="L274" s="5"/>
      <c r="M274" s="5"/>
      <c r="N274" s="17"/>
      <c r="O274" s="5"/>
      <c r="P274" s="17"/>
      <c r="Q274" s="18"/>
      <c r="R274" s="17"/>
    </row>
    <row r="275" spans="1:18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9"/>
      <c r="L275" s="5"/>
      <c r="M275" s="5"/>
      <c r="N275" s="17"/>
      <c r="O275" s="5"/>
      <c r="P275" s="17"/>
      <c r="Q275" s="18"/>
      <c r="R275" s="17"/>
    </row>
    <row r="276" spans="1:18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9"/>
      <c r="L276" s="5"/>
      <c r="M276" s="5"/>
      <c r="N276" s="17"/>
      <c r="O276" s="5"/>
      <c r="P276" s="17"/>
      <c r="Q276" s="18"/>
      <c r="R276" s="17"/>
    </row>
    <row r="277" spans="1:18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9"/>
      <c r="L277" s="5"/>
      <c r="M277" s="5"/>
      <c r="N277" s="17"/>
      <c r="O277" s="5"/>
      <c r="P277" s="17"/>
      <c r="Q277" s="18"/>
      <c r="R277" s="17"/>
    </row>
    <row r="278" spans="1:1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9"/>
      <c r="L278" s="5"/>
      <c r="M278" s="5"/>
      <c r="N278" s="17"/>
      <c r="O278" s="5"/>
      <c r="P278" s="17"/>
      <c r="Q278" s="18"/>
      <c r="R278" s="17"/>
    </row>
    <row r="279" spans="1:18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9"/>
      <c r="L279" s="5"/>
      <c r="M279" s="5"/>
      <c r="N279" s="17"/>
      <c r="O279" s="5"/>
      <c r="P279" s="17"/>
      <c r="Q279" s="18"/>
      <c r="R279" s="17"/>
    </row>
    <row r="280" spans="1:18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9"/>
      <c r="L280" s="5"/>
      <c r="M280" s="5"/>
      <c r="N280" s="17"/>
      <c r="O280" s="5"/>
      <c r="P280" s="17"/>
      <c r="Q280" s="18"/>
      <c r="R280" s="17"/>
    </row>
    <row r="281" spans="1:18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9"/>
      <c r="L281" s="5"/>
      <c r="M281" s="5"/>
      <c r="N281" s="17"/>
      <c r="O281" s="5"/>
      <c r="P281" s="17"/>
      <c r="Q281" s="18"/>
      <c r="R281" s="17"/>
    </row>
    <row r="282" spans="1:18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9"/>
      <c r="L282" s="5"/>
      <c r="M282" s="5"/>
      <c r="N282" s="17"/>
      <c r="O282" s="5"/>
      <c r="P282" s="17"/>
      <c r="Q282" s="18"/>
      <c r="R282" s="17"/>
    </row>
    <row r="283" spans="1:18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9"/>
      <c r="L283" s="5"/>
      <c r="M283" s="5"/>
      <c r="N283" s="17"/>
      <c r="O283" s="5"/>
      <c r="P283" s="17"/>
      <c r="Q283" s="18"/>
      <c r="R283" s="17"/>
    </row>
    <row r="284" spans="1:18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9"/>
      <c r="L284" s="5"/>
      <c r="M284" s="5"/>
      <c r="N284" s="17"/>
      <c r="O284" s="5"/>
      <c r="P284" s="17"/>
      <c r="Q284" s="18"/>
      <c r="R284" s="17"/>
    </row>
    <row r="285" spans="1:18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9"/>
      <c r="L285" s="5"/>
      <c r="M285" s="5"/>
      <c r="N285" s="17"/>
      <c r="O285" s="5"/>
      <c r="P285" s="17"/>
      <c r="Q285" s="18"/>
      <c r="R285" s="17"/>
    </row>
    <row r="286" spans="1:18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9"/>
      <c r="L286" s="5"/>
      <c r="M286" s="5"/>
      <c r="N286" s="17"/>
      <c r="O286" s="5"/>
      <c r="P286" s="17"/>
      <c r="Q286" s="18"/>
      <c r="R286" s="17"/>
    </row>
    <row r="287" spans="1:18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9"/>
      <c r="L287" s="5"/>
      <c r="M287" s="5"/>
      <c r="N287" s="17"/>
      <c r="O287" s="5"/>
      <c r="P287" s="17"/>
      <c r="Q287" s="18"/>
      <c r="R287" s="17"/>
    </row>
    <row r="288" spans="1:1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9"/>
      <c r="L288" s="5"/>
      <c r="M288" s="5"/>
      <c r="N288" s="17"/>
      <c r="O288" s="5"/>
      <c r="P288" s="17"/>
      <c r="Q288" s="18"/>
      <c r="R288" s="17"/>
    </row>
    <row r="289" spans="1:18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9"/>
      <c r="L289" s="5"/>
      <c r="M289" s="5"/>
      <c r="N289" s="17"/>
      <c r="O289" s="5"/>
      <c r="P289" s="17"/>
      <c r="Q289" s="18"/>
      <c r="R289" s="17"/>
    </row>
    <row r="290" spans="1:18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9"/>
      <c r="L290" s="5"/>
      <c r="M290" s="5"/>
      <c r="N290" s="17"/>
      <c r="O290" s="5"/>
      <c r="P290" s="17"/>
      <c r="Q290" s="18"/>
      <c r="R290" s="17"/>
    </row>
    <row r="291" spans="1:18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9"/>
      <c r="L291" s="5"/>
      <c r="M291" s="5"/>
      <c r="N291" s="17"/>
      <c r="O291" s="5"/>
      <c r="P291" s="17"/>
      <c r="Q291" s="18"/>
      <c r="R291" s="17"/>
    </row>
    <row r="292" spans="1:18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9"/>
      <c r="L292" s="5"/>
      <c r="M292" s="5"/>
      <c r="N292" s="17"/>
      <c r="O292" s="5"/>
      <c r="P292" s="17"/>
      <c r="Q292" s="18"/>
      <c r="R292" s="17"/>
    </row>
    <row r="293" spans="1:18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9"/>
      <c r="L293" s="5"/>
      <c r="M293" s="5"/>
      <c r="N293" s="17"/>
      <c r="O293" s="5"/>
      <c r="P293" s="17"/>
      <c r="Q293" s="18"/>
      <c r="R293" s="17"/>
    </row>
    <row r="294" spans="1:18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9"/>
      <c r="L294" s="5"/>
      <c r="M294" s="5"/>
      <c r="N294" s="17"/>
      <c r="O294" s="5"/>
      <c r="P294" s="17"/>
      <c r="Q294" s="18"/>
      <c r="R294" s="17"/>
    </row>
    <row r="295" spans="1:18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9"/>
      <c r="L295" s="5"/>
      <c r="M295" s="5"/>
      <c r="N295" s="17"/>
      <c r="O295" s="5"/>
      <c r="P295" s="17"/>
      <c r="Q295" s="18"/>
      <c r="R295" s="17"/>
    </row>
    <row r="296" spans="1:18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9"/>
      <c r="L296" s="5"/>
      <c r="M296" s="5"/>
      <c r="N296" s="17"/>
      <c r="O296" s="5"/>
      <c r="P296" s="17"/>
      <c r="Q296" s="18"/>
      <c r="R296" s="17"/>
    </row>
    <row r="297" spans="1:18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9"/>
      <c r="L297" s="5"/>
      <c r="M297" s="5"/>
      <c r="N297" s="17"/>
      <c r="O297" s="5"/>
      <c r="P297" s="17"/>
      <c r="Q297" s="18"/>
      <c r="R297" s="17"/>
    </row>
    <row r="298" spans="1:1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9"/>
      <c r="L298" s="5"/>
      <c r="M298" s="5"/>
      <c r="N298" s="17"/>
      <c r="O298" s="5"/>
      <c r="P298" s="17"/>
      <c r="Q298" s="18"/>
      <c r="R298" s="17"/>
    </row>
    <row r="299" spans="1:18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9"/>
      <c r="L299" s="5"/>
      <c r="M299" s="5"/>
      <c r="N299" s="17"/>
      <c r="O299" s="5"/>
      <c r="P299" s="17"/>
      <c r="Q299" s="18"/>
      <c r="R299" s="17"/>
    </row>
    <row r="300" spans="1:18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9"/>
      <c r="L300" s="5"/>
      <c r="M300" s="5"/>
      <c r="N300" s="17"/>
      <c r="O300" s="5"/>
      <c r="P300" s="17"/>
      <c r="Q300" s="18"/>
      <c r="R300" s="17"/>
    </row>
    <row r="301" spans="1:18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9"/>
      <c r="L301" s="5"/>
      <c r="M301" s="5"/>
      <c r="N301" s="17"/>
      <c r="O301" s="5"/>
      <c r="P301" s="17"/>
      <c r="Q301" s="18"/>
      <c r="R301" s="17"/>
    </row>
    <row r="302" spans="1:18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9"/>
      <c r="L302" s="5"/>
      <c r="M302" s="5"/>
      <c r="N302" s="17"/>
      <c r="O302" s="5"/>
      <c r="P302" s="17"/>
      <c r="Q302" s="18"/>
      <c r="R302" s="17"/>
    </row>
    <row r="303" spans="1:18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9"/>
      <c r="L303" s="5"/>
      <c r="M303" s="5"/>
      <c r="N303" s="17"/>
      <c r="O303" s="5"/>
      <c r="P303" s="17"/>
      <c r="Q303" s="18"/>
      <c r="R303" s="17"/>
    </row>
    <row r="304" spans="1:18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9"/>
      <c r="L304" s="5"/>
      <c r="M304" s="5"/>
      <c r="N304" s="17"/>
      <c r="O304" s="5"/>
      <c r="P304" s="17"/>
      <c r="Q304" s="18"/>
      <c r="R304" s="17"/>
    </row>
    <row r="305" spans="1:18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9"/>
      <c r="L305" s="5"/>
      <c r="M305" s="5"/>
      <c r="N305" s="17"/>
      <c r="O305" s="5"/>
      <c r="P305" s="17"/>
      <c r="Q305" s="18"/>
      <c r="R305" s="17"/>
    </row>
    <row r="306" spans="1:18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9"/>
      <c r="L306" s="5"/>
      <c r="M306" s="5"/>
      <c r="N306" s="17"/>
      <c r="O306" s="5"/>
      <c r="P306" s="17"/>
      <c r="Q306" s="18"/>
      <c r="R306" s="17"/>
    </row>
    <row r="307" spans="1:18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9"/>
      <c r="L307" s="5"/>
      <c r="M307" s="5"/>
      <c r="N307" s="17"/>
      <c r="O307" s="5"/>
      <c r="P307" s="17"/>
      <c r="Q307" s="18"/>
      <c r="R307" s="17"/>
    </row>
    <row r="308" spans="1:1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9"/>
      <c r="L308" s="5"/>
      <c r="M308" s="5"/>
      <c r="N308" s="17"/>
      <c r="O308" s="5"/>
      <c r="P308" s="17"/>
      <c r="Q308" s="18"/>
      <c r="R308" s="17"/>
    </row>
    <row r="309" spans="1:18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9"/>
      <c r="L309" s="5"/>
      <c r="M309" s="5"/>
      <c r="N309" s="17"/>
      <c r="O309" s="5"/>
      <c r="P309" s="17"/>
      <c r="Q309" s="18"/>
      <c r="R309" s="17"/>
    </row>
    <row r="310" spans="1:18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9"/>
      <c r="L310" s="5"/>
      <c r="M310" s="5"/>
      <c r="N310" s="17"/>
      <c r="O310" s="5"/>
      <c r="P310" s="17"/>
      <c r="Q310" s="18"/>
      <c r="R310" s="17"/>
    </row>
    <row r="311" spans="1:18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9"/>
      <c r="L311" s="5"/>
      <c r="M311" s="5"/>
      <c r="N311" s="17"/>
      <c r="O311" s="5"/>
      <c r="P311" s="17"/>
      <c r="Q311" s="18"/>
      <c r="R311" s="17"/>
    </row>
    <row r="312" spans="1:18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9"/>
      <c r="L312" s="5"/>
      <c r="M312" s="5"/>
      <c r="N312" s="17"/>
      <c r="O312" s="5"/>
      <c r="P312" s="17"/>
      <c r="Q312" s="18"/>
      <c r="R312" s="17"/>
    </row>
    <row r="313" spans="1:18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9"/>
      <c r="L313" s="5"/>
      <c r="M313" s="5"/>
      <c r="N313" s="17"/>
      <c r="O313" s="5"/>
      <c r="P313" s="17"/>
      <c r="Q313" s="18"/>
      <c r="R313" s="17"/>
    </row>
    <row r="314" spans="1:18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9"/>
      <c r="L314" s="5"/>
      <c r="M314" s="5"/>
      <c r="N314" s="17"/>
      <c r="O314" s="5"/>
      <c r="P314" s="17"/>
      <c r="Q314" s="18"/>
      <c r="R314" s="17"/>
    </row>
    <row r="315" spans="1:18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9"/>
      <c r="L315" s="5"/>
      <c r="M315" s="5"/>
      <c r="N315" s="17"/>
      <c r="O315" s="5"/>
      <c r="P315" s="17"/>
      <c r="Q315" s="18"/>
      <c r="R315" s="17"/>
    </row>
    <row r="316" spans="1:18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9"/>
      <c r="L316" s="5"/>
      <c r="M316" s="5"/>
      <c r="N316" s="17"/>
      <c r="O316" s="5"/>
      <c r="P316" s="17"/>
      <c r="Q316" s="18"/>
      <c r="R316" s="17"/>
    </row>
    <row r="317" spans="1:18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9"/>
      <c r="L317" s="5"/>
      <c r="M317" s="5"/>
      <c r="N317" s="17"/>
      <c r="O317" s="5"/>
      <c r="P317" s="17"/>
      <c r="Q317" s="18"/>
      <c r="R317" s="17"/>
    </row>
    <row r="318" spans="1: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9"/>
      <c r="L318" s="5"/>
      <c r="M318" s="5"/>
      <c r="N318" s="17"/>
      <c r="O318" s="5"/>
      <c r="P318" s="17"/>
      <c r="Q318" s="18"/>
      <c r="R318" s="17"/>
    </row>
    <row r="319" spans="1:18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9"/>
      <c r="L319" s="5"/>
      <c r="M319" s="5"/>
      <c r="N319" s="17"/>
      <c r="O319" s="5"/>
      <c r="P319" s="17"/>
      <c r="Q319" s="18"/>
      <c r="R319" s="17"/>
    </row>
    <row r="320" spans="1:18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9"/>
      <c r="L320" s="5"/>
      <c r="M320" s="5"/>
      <c r="N320" s="17"/>
      <c r="O320" s="5"/>
      <c r="P320" s="17"/>
      <c r="Q320" s="18"/>
      <c r="R320" s="17"/>
    </row>
    <row r="321" spans="1:18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9"/>
      <c r="L321" s="5"/>
      <c r="M321" s="5"/>
      <c r="N321" s="17"/>
      <c r="O321" s="5"/>
      <c r="P321" s="17"/>
      <c r="Q321" s="18"/>
      <c r="R321" s="17"/>
    </row>
    <row r="322" spans="1:18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9"/>
      <c r="L322" s="5"/>
      <c r="M322" s="5"/>
      <c r="N322" s="17"/>
      <c r="O322" s="5"/>
      <c r="P322" s="17"/>
      <c r="Q322" s="18"/>
      <c r="R322" s="17"/>
    </row>
    <row r="323" spans="1:18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9"/>
      <c r="L323" s="5"/>
      <c r="M323" s="5"/>
      <c r="N323" s="17"/>
      <c r="O323" s="5"/>
      <c r="P323" s="17"/>
      <c r="Q323" s="18"/>
      <c r="R323" s="17"/>
    </row>
    <row r="324" spans="1:18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9"/>
      <c r="L324" s="5"/>
      <c r="M324" s="5"/>
      <c r="N324" s="17"/>
      <c r="O324" s="5"/>
      <c r="P324" s="17"/>
      <c r="Q324" s="18"/>
      <c r="R324" s="17"/>
    </row>
    <row r="325" spans="1:18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9"/>
      <c r="L325" s="5"/>
      <c r="M325" s="5"/>
      <c r="N325" s="17"/>
      <c r="O325" s="5"/>
      <c r="P325" s="17"/>
      <c r="Q325" s="18"/>
      <c r="R325" s="17"/>
    </row>
    <row r="326" spans="1:18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9"/>
      <c r="L326" s="5"/>
      <c r="M326" s="5"/>
      <c r="N326" s="17"/>
      <c r="O326" s="5"/>
      <c r="P326" s="17"/>
      <c r="Q326" s="18"/>
      <c r="R326" s="17"/>
    </row>
    <row r="327" spans="1:18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9"/>
      <c r="L327" s="5"/>
      <c r="M327" s="5"/>
      <c r="N327" s="17"/>
      <c r="O327" s="5"/>
      <c r="P327" s="17"/>
      <c r="Q327" s="18"/>
      <c r="R327" s="17"/>
    </row>
    <row r="328" spans="1:1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9"/>
      <c r="L328" s="5"/>
      <c r="M328" s="5"/>
      <c r="N328" s="17"/>
      <c r="O328" s="5"/>
      <c r="P328" s="17"/>
      <c r="Q328" s="18"/>
      <c r="R328" s="17"/>
    </row>
    <row r="329" spans="1:18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9"/>
      <c r="L329" s="5"/>
      <c r="M329" s="5"/>
      <c r="N329" s="17"/>
      <c r="O329" s="5"/>
      <c r="P329" s="17"/>
      <c r="Q329" s="18"/>
      <c r="R329" s="17"/>
    </row>
    <row r="330" spans="1:18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9"/>
      <c r="L330" s="5"/>
      <c r="M330" s="5"/>
      <c r="N330" s="17"/>
      <c r="O330" s="5"/>
      <c r="P330" s="17"/>
      <c r="Q330" s="18"/>
      <c r="R330" s="17"/>
    </row>
    <row r="331" spans="1:18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9"/>
      <c r="L331" s="5"/>
      <c r="M331" s="5"/>
      <c r="N331" s="17"/>
      <c r="O331" s="5"/>
      <c r="P331" s="17"/>
      <c r="Q331" s="18"/>
      <c r="R331" s="17"/>
    </row>
    <row r="332" spans="1:18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9"/>
      <c r="L332" s="5"/>
      <c r="M332" s="5"/>
      <c r="N332" s="17"/>
      <c r="O332" s="5"/>
      <c r="P332" s="17"/>
      <c r="Q332" s="18"/>
      <c r="R332" s="17"/>
    </row>
    <row r="333" spans="1:18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9"/>
      <c r="L333" s="5"/>
      <c r="M333" s="5"/>
      <c r="N333" s="17"/>
      <c r="O333" s="5"/>
      <c r="P333" s="17"/>
      <c r="Q333" s="18"/>
      <c r="R333" s="17"/>
    </row>
    <row r="334" spans="1:18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9"/>
      <c r="L334" s="5"/>
      <c r="M334" s="5"/>
      <c r="N334" s="17"/>
      <c r="O334" s="5"/>
      <c r="P334" s="17"/>
      <c r="Q334" s="18"/>
      <c r="R334" s="17"/>
    </row>
    <row r="335" spans="1:18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9"/>
      <c r="L335" s="5"/>
      <c r="M335" s="5"/>
      <c r="N335" s="17"/>
      <c r="O335" s="5"/>
      <c r="P335" s="17"/>
      <c r="Q335" s="18"/>
      <c r="R335" s="17"/>
    </row>
    <row r="336" spans="1:18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9"/>
      <c r="L336" s="5"/>
      <c r="M336" s="5"/>
      <c r="N336" s="17"/>
      <c r="O336" s="5"/>
      <c r="P336" s="17"/>
      <c r="Q336" s="18"/>
      <c r="R336" s="17"/>
    </row>
    <row r="337" spans="1:18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9"/>
      <c r="L337" s="5"/>
      <c r="M337" s="5"/>
      <c r="N337" s="17"/>
      <c r="O337" s="5"/>
      <c r="P337" s="17"/>
      <c r="Q337" s="18"/>
      <c r="R337" s="17"/>
    </row>
    <row r="338" spans="1:1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9"/>
      <c r="L338" s="5"/>
      <c r="M338" s="5"/>
      <c r="N338" s="17"/>
      <c r="O338" s="5"/>
      <c r="P338" s="17"/>
      <c r="Q338" s="18"/>
      <c r="R338" s="17"/>
    </row>
    <row r="339" spans="1:18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9"/>
      <c r="L339" s="5"/>
      <c r="M339" s="5"/>
      <c r="N339" s="17"/>
      <c r="O339" s="5"/>
      <c r="P339" s="17"/>
      <c r="Q339" s="18"/>
      <c r="R339" s="17"/>
    </row>
    <row r="340" spans="1:18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9"/>
      <c r="L340" s="5"/>
      <c r="M340" s="5"/>
      <c r="N340" s="17"/>
      <c r="O340" s="5"/>
      <c r="P340" s="17"/>
      <c r="Q340" s="18"/>
      <c r="R340" s="17"/>
    </row>
    <row r="341" spans="1:18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9"/>
      <c r="L341" s="5"/>
      <c r="M341" s="5"/>
      <c r="N341" s="17"/>
      <c r="O341" s="5"/>
      <c r="P341" s="17"/>
      <c r="Q341" s="18"/>
      <c r="R341" s="17"/>
    </row>
    <row r="342" spans="1:18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9"/>
      <c r="L342" s="5"/>
      <c r="M342" s="5"/>
      <c r="N342" s="17"/>
      <c r="O342" s="5"/>
      <c r="P342" s="17"/>
      <c r="Q342" s="18"/>
      <c r="R342" s="17"/>
    </row>
    <row r="343" spans="1:18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9"/>
      <c r="L343" s="5"/>
      <c r="M343" s="5"/>
      <c r="N343" s="17"/>
      <c r="O343" s="5"/>
      <c r="P343" s="17"/>
      <c r="Q343" s="18"/>
      <c r="R343" s="17"/>
    </row>
    <row r="344" spans="1:18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9"/>
      <c r="L344" s="5"/>
      <c r="M344" s="5"/>
      <c r="N344" s="17"/>
      <c r="O344" s="5"/>
      <c r="P344" s="17"/>
      <c r="Q344" s="18"/>
      <c r="R344" s="17"/>
    </row>
    <row r="345" spans="1:18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9"/>
      <c r="L345" s="5"/>
      <c r="M345" s="5"/>
      <c r="N345" s="17"/>
      <c r="O345" s="5"/>
      <c r="P345" s="17"/>
      <c r="Q345" s="18"/>
      <c r="R345" s="17"/>
    </row>
    <row r="346" spans="1:18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9"/>
      <c r="L346" s="5"/>
      <c r="M346" s="5"/>
      <c r="N346" s="17"/>
      <c r="O346" s="5"/>
      <c r="P346" s="17"/>
      <c r="Q346" s="18"/>
      <c r="R346" s="17"/>
    </row>
    <row r="347" spans="1:18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9"/>
      <c r="L347" s="5"/>
      <c r="M347" s="5"/>
      <c r="N347" s="17"/>
      <c r="O347" s="5"/>
      <c r="P347" s="17"/>
      <c r="Q347" s="18"/>
      <c r="R347" s="17"/>
    </row>
    <row r="348" spans="1:1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9"/>
      <c r="L348" s="5"/>
      <c r="M348" s="5"/>
      <c r="N348" s="17"/>
      <c r="O348" s="5"/>
      <c r="P348" s="17"/>
      <c r="Q348" s="18"/>
      <c r="R348" s="17"/>
    </row>
    <row r="349" spans="1:18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9"/>
      <c r="L349" s="5"/>
      <c r="M349" s="5"/>
      <c r="N349" s="17"/>
      <c r="O349" s="5"/>
      <c r="P349" s="17"/>
      <c r="Q349" s="18"/>
      <c r="R349" s="17"/>
    </row>
    <row r="350" spans="1:18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9"/>
      <c r="L350" s="5"/>
      <c r="M350" s="5"/>
      <c r="N350" s="17"/>
      <c r="O350" s="5"/>
      <c r="P350" s="17"/>
      <c r="Q350" s="18"/>
      <c r="R350" s="17"/>
    </row>
    <row r="351" spans="1:18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9"/>
      <c r="L351" s="5"/>
      <c r="M351" s="5"/>
      <c r="N351" s="17"/>
      <c r="O351" s="5"/>
      <c r="P351" s="17"/>
      <c r="Q351" s="18"/>
      <c r="R351" s="17"/>
    </row>
    <row r="352" spans="1:18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9"/>
      <c r="L352" s="5"/>
      <c r="M352" s="5"/>
      <c r="N352" s="17"/>
      <c r="O352" s="5"/>
      <c r="P352" s="17"/>
      <c r="Q352" s="18"/>
      <c r="R352" s="17"/>
    </row>
    <row r="353" spans="1:18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9"/>
      <c r="L353" s="5"/>
      <c r="M353" s="5"/>
      <c r="N353" s="17"/>
      <c r="O353" s="5"/>
      <c r="P353" s="17"/>
      <c r="Q353" s="18"/>
      <c r="R353" s="17"/>
    </row>
    <row r="354" spans="1:18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9"/>
      <c r="L354" s="5"/>
      <c r="M354" s="5"/>
      <c r="N354" s="17"/>
      <c r="O354" s="5"/>
      <c r="P354" s="17"/>
      <c r="Q354" s="18"/>
      <c r="R354" s="17"/>
    </row>
    <row r="355" spans="1:18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9"/>
      <c r="L355" s="5"/>
      <c r="M355" s="5"/>
      <c r="N355" s="17"/>
      <c r="O355" s="5"/>
      <c r="P355" s="17"/>
      <c r="Q355" s="18"/>
      <c r="R355" s="17"/>
    </row>
    <row r="356" spans="1:18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9"/>
      <c r="L356" s="5"/>
      <c r="M356" s="5"/>
      <c r="N356" s="17"/>
      <c r="O356" s="5"/>
      <c r="P356" s="17"/>
      <c r="Q356" s="18"/>
      <c r="R356" s="17"/>
    </row>
    <row r="357" spans="1:18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9"/>
      <c r="L357" s="5"/>
      <c r="M357" s="5"/>
      <c r="N357" s="17"/>
      <c r="O357" s="5"/>
      <c r="P357" s="17"/>
      <c r="Q357" s="18"/>
      <c r="R357" s="17"/>
    </row>
    <row r="358" spans="1:1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9"/>
      <c r="L358" s="5"/>
      <c r="M358" s="5"/>
      <c r="N358" s="17"/>
      <c r="O358" s="5"/>
      <c r="P358" s="17"/>
      <c r="Q358" s="18"/>
      <c r="R358" s="17"/>
    </row>
    <row r="359" spans="1:18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9"/>
      <c r="L359" s="5"/>
      <c r="M359" s="5"/>
      <c r="N359" s="17"/>
      <c r="O359" s="5"/>
      <c r="P359" s="17"/>
      <c r="Q359" s="18"/>
      <c r="R359" s="17"/>
    </row>
    <row r="360" spans="1:18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9"/>
      <c r="L360" s="5"/>
      <c r="M360" s="5"/>
      <c r="N360" s="17"/>
      <c r="O360" s="5"/>
      <c r="P360" s="17"/>
      <c r="Q360" s="18"/>
      <c r="R360" s="17"/>
    </row>
    <row r="361" spans="1:18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9"/>
      <c r="L361" s="5"/>
      <c r="M361" s="5"/>
      <c r="N361" s="17"/>
      <c r="O361" s="5"/>
      <c r="P361" s="17"/>
      <c r="Q361" s="18"/>
      <c r="R361" s="17"/>
    </row>
    <row r="362" spans="1:18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9"/>
      <c r="L362" s="5"/>
      <c r="M362" s="5"/>
      <c r="N362" s="17"/>
      <c r="O362" s="5"/>
      <c r="P362" s="17"/>
      <c r="Q362" s="18"/>
      <c r="R362" s="17"/>
    </row>
    <row r="363" spans="1:18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9"/>
      <c r="L363" s="5"/>
      <c r="M363" s="5"/>
      <c r="N363" s="17"/>
      <c r="O363" s="5"/>
      <c r="P363" s="17"/>
      <c r="Q363" s="18"/>
      <c r="R363" s="17"/>
    </row>
    <row r="364" spans="1:18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9"/>
      <c r="L364" s="5"/>
      <c r="M364" s="5"/>
      <c r="N364" s="17"/>
      <c r="O364" s="5"/>
      <c r="P364" s="17"/>
      <c r="Q364" s="18"/>
      <c r="R364" s="17"/>
    </row>
    <row r="365" spans="1:18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9"/>
      <c r="L365" s="5"/>
      <c r="M365" s="5"/>
      <c r="N365" s="17"/>
      <c r="O365" s="5"/>
      <c r="P365" s="17"/>
      <c r="Q365" s="18"/>
      <c r="R365" s="17"/>
    </row>
    <row r="366" spans="1:18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9"/>
      <c r="L366" s="5"/>
      <c r="M366" s="5"/>
      <c r="N366" s="17"/>
      <c r="O366" s="5"/>
      <c r="P366" s="17"/>
      <c r="Q366" s="18"/>
      <c r="R366" s="17"/>
    </row>
    <row r="367" spans="1:18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9"/>
      <c r="L367" s="5"/>
      <c r="M367" s="5"/>
      <c r="N367" s="17"/>
      <c r="O367" s="5"/>
      <c r="P367" s="17"/>
      <c r="Q367" s="18"/>
      <c r="R367" s="17"/>
    </row>
    <row r="368" spans="1:1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9"/>
      <c r="L368" s="5"/>
      <c r="M368" s="5"/>
      <c r="N368" s="17"/>
      <c r="O368" s="5"/>
      <c r="P368" s="17"/>
      <c r="Q368" s="18"/>
      <c r="R368" s="17"/>
    </row>
    <row r="369" spans="1:18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9"/>
      <c r="L369" s="5"/>
      <c r="M369" s="5"/>
      <c r="N369" s="17"/>
      <c r="O369" s="5"/>
      <c r="P369" s="17"/>
      <c r="Q369" s="18"/>
      <c r="R369" s="17"/>
    </row>
    <row r="370" spans="1:18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9"/>
      <c r="L370" s="5"/>
      <c r="M370" s="5"/>
      <c r="N370" s="17"/>
      <c r="O370" s="5"/>
      <c r="P370" s="17"/>
      <c r="Q370" s="18"/>
      <c r="R370" s="17"/>
    </row>
    <row r="371" spans="1:18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9"/>
      <c r="L371" s="5"/>
      <c r="M371" s="5"/>
      <c r="N371" s="17"/>
      <c r="O371" s="5"/>
      <c r="P371" s="17"/>
      <c r="Q371" s="18"/>
      <c r="R371" s="17"/>
    </row>
    <row r="372" spans="1:18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9"/>
      <c r="L372" s="5"/>
      <c r="M372" s="5"/>
      <c r="N372" s="17"/>
      <c r="O372" s="5"/>
      <c r="P372" s="17"/>
      <c r="Q372" s="18"/>
      <c r="R372" s="17"/>
    </row>
    <row r="373" spans="1:18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9"/>
      <c r="L373" s="5"/>
      <c r="M373" s="5"/>
      <c r="N373" s="17"/>
      <c r="O373" s="5"/>
      <c r="P373" s="17"/>
      <c r="Q373" s="18"/>
      <c r="R373" s="17"/>
    </row>
    <row r="374" spans="1:18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9"/>
      <c r="L374" s="5"/>
      <c r="M374" s="5"/>
      <c r="N374" s="17"/>
      <c r="O374" s="5"/>
      <c r="P374" s="17"/>
      <c r="Q374" s="18"/>
      <c r="R374" s="17"/>
    </row>
    <row r="375" spans="1:18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9"/>
      <c r="L375" s="5"/>
      <c r="M375" s="5"/>
      <c r="N375" s="17"/>
      <c r="O375" s="5"/>
      <c r="P375" s="17"/>
      <c r="Q375" s="18"/>
      <c r="R375" s="17"/>
    </row>
    <row r="376" spans="1:18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9"/>
      <c r="L376" s="5"/>
      <c r="M376" s="5"/>
      <c r="N376" s="17"/>
      <c r="O376" s="5"/>
      <c r="P376" s="17"/>
      <c r="Q376" s="18"/>
      <c r="R376" s="17"/>
    </row>
    <row r="377" spans="1:18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9"/>
      <c r="L377" s="5"/>
      <c r="M377" s="5"/>
      <c r="N377" s="17"/>
      <c r="O377" s="5"/>
      <c r="P377" s="17"/>
      <c r="Q377" s="18"/>
      <c r="R377" s="17"/>
    </row>
    <row r="378" spans="1:1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9"/>
      <c r="L378" s="5"/>
      <c r="M378" s="5"/>
      <c r="N378" s="17"/>
      <c r="O378" s="5"/>
      <c r="P378" s="17"/>
      <c r="Q378" s="18"/>
      <c r="R378" s="17"/>
    </row>
    <row r="379" spans="1:18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9"/>
      <c r="L379" s="5"/>
      <c r="M379" s="5"/>
      <c r="N379" s="17"/>
      <c r="O379" s="5"/>
      <c r="P379" s="17"/>
      <c r="Q379" s="18"/>
      <c r="R379" s="17"/>
    </row>
    <row r="380" spans="1:18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9"/>
      <c r="L380" s="5"/>
      <c r="M380" s="5"/>
      <c r="N380" s="17"/>
      <c r="O380" s="5"/>
      <c r="P380" s="17"/>
      <c r="Q380" s="18"/>
      <c r="R380" s="17"/>
    </row>
    <row r="381" spans="1:18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9"/>
      <c r="L381" s="5"/>
      <c r="M381" s="5"/>
      <c r="N381" s="17"/>
      <c r="O381" s="5"/>
      <c r="P381" s="17"/>
      <c r="Q381" s="18"/>
      <c r="R381" s="17"/>
    </row>
    <row r="382" spans="1:18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9"/>
      <c r="L382" s="5"/>
      <c r="M382" s="5"/>
      <c r="N382" s="17"/>
      <c r="O382" s="5"/>
      <c r="P382" s="17"/>
      <c r="Q382" s="18"/>
      <c r="R382" s="17"/>
    </row>
    <row r="383" spans="1:18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9"/>
      <c r="L383" s="5"/>
      <c r="M383" s="5"/>
      <c r="N383" s="17"/>
      <c r="O383" s="5"/>
      <c r="P383" s="17"/>
      <c r="Q383" s="18"/>
      <c r="R383" s="17"/>
    </row>
    <row r="384" spans="1:18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9"/>
      <c r="L384" s="5"/>
      <c r="M384" s="5"/>
      <c r="N384" s="17"/>
      <c r="O384" s="5"/>
      <c r="P384" s="17"/>
      <c r="Q384" s="18"/>
      <c r="R384" s="17"/>
    </row>
    <row r="385" spans="1:18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9"/>
      <c r="L385" s="5"/>
      <c r="M385" s="5"/>
      <c r="N385" s="17"/>
      <c r="O385" s="5"/>
      <c r="P385" s="17"/>
      <c r="Q385" s="18"/>
      <c r="R385" s="17"/>
    </row>
    <row r="386" spans="1:18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9"/>
      <c r="L386" s="5"/>
      <c r="M386" s="5"/>
      <c r="N386" s="17"/>
      <c r="O386" s="5"/>
      <c r="P386" s="17"/>
      <c r="Q386" s="18"/>
      <c r="R386" s="17"/>
    </row>
    <row r="387" spans="1:18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9"/>
      <c r="L387" s="5"/>
      <c r="M387" s="5"/>
      <c r="N387" s="17"/>
      <c r="O387" s="5"/>
      <c r="P387" s="17"/>
      <c r="Q387" s="18"/>
      <c r="R387" s="17"/>
    </row>
    <row r="388" spans="1:1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9"/>
      <c r="L388" s="5"/>
      <c r="M388" s="5"/>
      <c r="N388" s="17"/>
      <c r="O388" s="5"/>
      <c r="P388" s="17"/>
      <c r="Q388" s="18"/>
      <c r="R388" s="17"/>
    </row>
    <row r="389" spans="1:18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9"/>
      <c r="L389" s="5"/>
      <c r="M389" s="5"/>
      <c r="N389" s="17"/>
      <c r="O389" s="5"/>
      <c r="P389" s="17"/>
      <c r="Q389" s="18"/>
      <c r="R389" s="17"/>
    </row>
    <row r="390" spans="1:18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9"/>
      <c r="L390" s="5"/>
      <c r="M390" s="5"/>
      <c r="N390" s="17"/>
      <c r="O390" s="5"/>
      <c r="P390" s="17"/>
      <c r="Q390" s="18"/>
      <c r="R390" s="17"/>
    </row>
    <row r="391" spans="1:18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9"/>
      <c r="L391" s="5"/>
      <c r="M391" s="5"/>
      <c r="N391" s="17"/>
      <c r="O391" s="5"/>
      <c r="P391" s="17"/>
      <c r="Q391" s="18"/>
      <c r="R391" s="17"/>
    </row>
    <row r="392" spans="1:18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9"/>
      <c r="L392" s="5"/>
      <c r="M392" s="5"/>
      <c r="N392" s="17"/>
      <c r="O392" s="5"/>
      <c r="P392" s="17"/>
      <c r="Q392" s="18"/>
      <c r="R392" s="17"/>
    </row>
    <row r="393" spans="1:18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9"/>
      <c r="L393" s="5"/>
      <c r="M393" s="5"/>
      <c r="N393" s="17"/>
      <c r="O393" s="5"/>
      <c r="P393" s="17"/>
      <c r="Q393" s="18"/>
      <c r="R393" s="17"/>
    </row>
    <row r="394" spans="1:18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9"/>
      <c r="L394" s="5"/>
      <c r="M394" s="5"/>
      <c r="N394" s="17"/>
      <c r="O394" s="5"/>
      <c r="P394" s="17"/>
      <c r="Q394" s="18"/>
      <c r="R394" s="17"/>
    </row>
    <row r="395" spans="1:18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9"/>
      <c r="L395" s="5"/>
      <c r="M395" s="5"/>
      <c r="N395" s="17"/>
      <c r="O395" s="5"/>
      <c r="P395" s="17"/>
      <c r="Q395" s="18"/>
      <c r="R395" s="17"/>
    </row>
    <row r="396" spans="1:18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9"/>
      <c r="L396" s="5"/>
      <c r="M396" s="5"/>
      <c r="N396" s="17"/>
      <c r="O396" s="5"/>
      <c r="P396" s="17"/>
      <c r="Q396" s="18"/>
      <c r="R396" s="17"/>
    </row>
    <row r="397" spans="1:18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9"/>
      <c r="L397" s="5"/>
      <c r="M397" s="5"/>
      <c r="N397" s="17"/>
      <c r="O397" s="5"/>
      <c r="P397" s="17"/>
      <c r="Q397" s="18"/>
      <c r="R397" s="17"/>
    </row>
    <row r="398" spans="1:1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9"/>
      <c r="L398" s="5"/>
      <c r="M398" s="5"/>
      <c r="N398" s="17"/>
      <c r="O398" s="5"/>
      <c r="P398" s="17"/>
      <c r="Q398" s="18"/>
      <c r="R398" s="17"/>
    </row>
    <row r="399" spans="1:18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9"/>
      <c r="L399" s="5"/>
      <c r="M399" s="5"/>
      <c r="N399" s="17"/>
      <c r="O399" s="5"/>
      <c r="P399" s="17"/>
      <c r="Q399" s="18"/>
      <c r="R399" s="17"/>
    </row>
    <row r="400" spans="1:18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9"/>
      <c r="L400" s="5"/>
      <c r="M400" s="5"/>
      <c r="N400" s="17"/>
      <c r="O400" s="5"/>
      <c r="P400" s="17"/>
      <c r="Q400" s="18"/>
      <c r="R400" s="17"/>
    </row>
    <row r="401" spans="1:18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9"/>
      <c r="L401" s="5"/>
      <c r="M401" s="5"/>
      <c r="N401" s="17"/>
      <c r="O401" s="5"/>
      <c r="P401" s="17"/>
      <c r="Q401" s="18"/>
      <c r="R401" s="17"/>
    </row>
    <row r="402" spans="1:18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9"/>
      <c r="L402" s="5"/>
      <c r="M402" s="5"/>
      <c r="N402" s="17"/>
      <c r="O402" s="5"/>
      <c r="P402" s="17"/>
      <c r="Q402" s="18"/>
      <c r="R402" s="17"/>
    </row>
    <row r="403" spans="1:18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9"/>
      <c r="L403" s="5"/>
      <c r="M403" s="5"/>
      <c r="N403" s="17"/>
      <c r="O403" s="5"/>
      <c r="P403" s="17"/>
      <c r="Q403" s="18"/>
      <c r="R403" s="17"/>
    </row>
    <row r="404" spans="1:18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9"/>
      <c r="L404" s="5"/>
      <c r="M404" s="5"/>
      <c r="N404" s="17"/>
      <c r="O404" s="5"/>
      <c r="P404" s="17"/>
      <c r="Q404" s="18"/>
      <c r="R404" s="17"/>
    </row>
    <row r="405" spans="1:18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9"/>
      <c r="L405" s="5"/>
      <c r="M405" s="5"/>
      <c r="N405" s="17"/>
      <c r="O405" s="5"/>
      <c r="P405" s="17"/>
      <c r="Q405" s="18"/>
      <c r="R405" s="17"/>
    </row>
    <row r="406" spans="1:18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9"/>
      <c r="L406" s="5"/>
      <c r="M406" s="5"/>
      <c r="N406" s="17"/>
      <c r="O406" s="5"/>
      <c r="P406" s="17"/>
      <c r="Q406" s="18"/>
      <c r="R406" s="17"/>
    </row>
    <row r="407" spans="1:18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9"/>
      <c r="L407" s="5"/>
      <c r="M407" s="5"/>
      <c r="N407" s="17"/>
      <c r="O407" s="5"/>
      <c r="P407" s="17"/>
      <c r="Q407" s="18"/>
      <c r="R407" s="17"/>
    </row>
    <row r="408" spans="1:1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9"/>
      <c r="L408" s="5"/>
      <c r="M408" s="5"/>
      <c r="N408" s="17"/>
      <c r="O408" s="5"/>
      <c r="P408" s="17"/>
      <c r="Q408" s="18"/>
      <c r="R408" s="17"/>
    </row>
    <row r="409" spans="1:18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9"/>
      <c r="L409" s="5"/>
      <c r="M409" s="5"/>
      <c r="N409" s="17"/>
      <c r="O409" s="5"/>
      <c r="P409" s="17"/>
      <c r="Q409" s="18"/>
      <c r="R409" s="17"/>
    </row>
    <row r="410" spans="1:18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9"/>
      <c r="L410" s="5"/>
      <c r="M410" s="5"/>
      <c r="N410" s="17"/>
      <c r="O410" s="5"/>
      <c r="P410" s="17"/>
      <c r="Q410" s="18"/>
      <c r="R410" s="17"/>
    </row>
    <row r="411" spans="1:18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9"/>
      <c r="L411" s="5"/>
      <c r="M411" s="5"/>
      <c r="N411" s="17"/>
      <c r="O411" s="5"/>
      <c r="P411" s="17"/>
      <c r="Q411" s="18"/>
      <c r="R411" s="17"/>
    </row>
    <row r="412" spans="1:18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9"/>
      <c r="L412" s="5"/>
      <c r="M412" s="5"/>
      <c r="N412" s="17"/>
      <c r="O412" s="5"/>
      <c r="P412" s="17"/>
      <c r="Q412" s="18"/>
      <c r="R412" s="17"/>
    </row>
    <row r="413" spans="1:18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9"/>
      <c r="L413" s="5"/>
      <c r="M413" s="5"/>
      <c r="N413" s="17"/>
      <c r="O413" s="5"/>
      <c r="P413" s="17"/>
      <c r="Q413" s="18"/>
      <c r="R413" s="17"/>
    </row>
    <row r="414" spans="1:18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9"/>
      <c r="L414" s="5"/>
      <c r="M414" s="5"/>
      <c r="N414" s="17"/>
      <c r="O414" s="5"/>
      <c r="P414" s="17"/>
      <c r="Q414" s="18"/>
      <c r="R414" s="17"/>
    </row>
    <row r="415" spans="1:18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9"/>
      <c r="L415" s="5"/>
      <c r="M415" s="5"/>
      <c r="N415" s="17"/>
      <c r="O415" s="5"/>
      <c r="P415" s="17"/>
      <c r="Q415" s="18"/>
      <c r="R415" s="17"/>
    </row>
    <row r="416" spans="1:18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9"/>
      <c r="L416" s="5"/>
      <c r="M416" s="5"/>
      <c r="N416" s="17"/>
      <c r="O416" s="5"/>
      <c r="P416" s="17"/>
      <c r="Q416" s="18"/>
      <c r="R416" s="17"/>
    </row>
    <row r="417" spans="1:18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9"/>
      <c r="L417" s="5"/>
      <c r="M417" s="5"/>
      <c r="N417" s="17"/>
      <c r="O417" s="5"/>
      <c r="P417" s="17"/>
      <c r="Q417" s="18"/>
      <c r="R417" s="17"/>
    </row>
    <row r="418" spans="1: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9"/>
      <c r="L418" s="5"/>
      <c r="M418" s="5"/>
      <c r="N418" s="17"/>
      <c r="O418" s="5"/>
      <c r="P418" s="17"/>
      <c r="Q418" s="18"/>
      <c r="R418" s="17"/>
    </row>
    <row r="419" spans="1:18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9"/>
      <c r="L419" s="5"/>
      <c r="M419" s="5"/>
      <c r="N419" s="17"/>
      <c r="O419" s="5"/>
      <c r="P419" s="17"/>
      <c r="Q419" s="18"/>
      <c r="R419" s="17"/>
    </row>
    <row r="420" spans="1:18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9"/>
      <c r="L420" s="5"/>
      <c r="M420" s="5"/>
      <c r="N420" s="17"/>
      <c r="O420" s="5"/>
      <c r="P420" s="17"/>
      <c r="Q420" s="18"/>
      <c r="R420" s="17"/>
    </row>
    <row r="421" spans="1:18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9"/>
      <c r="L421" s="5"/>
      <c r="M421" s="5"/>
      <c r="N421" s="17"/>
      <c r="O421" s="5"/>
      <c r="P421" s="17"/>
      <c r="Q421" s="18"/>
      <c r="R421" s="17"/>
    </row>
    <row r="422" spans="1:18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9"/>
      <c r="L422" s="5"/>
      <c r="M422" s="5"/>
      <c r="N422" s="17"/>
      <c r="O422" s="5"/>
      <c r="P422" s="17"/>
      <c r="Q422" s="18"/>
      <c r="R422" s="17"/>
    </row>
    <row r="423" spans="1:18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9"/>
      <c r="L423" s="5"/>
      <c r="M423" s="5"/>
      <c r="N423" s="17"/>
      <c r="O423" s="5"/>
      <c r="P423" s="17"/>
      <c r="Q423" s="18"/>
      <c r="R423" s="17"/>
    </row>
    <row r="424" spans="1:18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9"/>
      <c r="L424" s="5"/>
      <c r="M424" s="5"/>
      <c r="N424" s="17"/>
      <c r="O424" s="5"/>
      <c r="P424" s="17"/>
      <c r="Q424" s="18"/>
      <c r="R424" s="17"/>
    </row>
    <row r="425" spans="1:18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9"/>
      <c r="L425" s="5"/>
      <c r="M425" s="5"/>
      <c r="N425" s="17"/>
      <c r="O425" s="5"/>
      <c r="P425" s="17"/>
      <c r="Q425" s="18"/>
      <c r="R425" s="17"/>
    </row>
    <row r="426" spans="1:18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9"/>
      <c r="L426" s="5"/>
      <c r="M426" s="5"/>
      <c r="N426" s="17"/>
      <c r="O426" s="5"/>
      <c r="P426" s="17"/>
      <c r="Q426" s="18"/>
      <c r="R426" s="17"/>
    </row>
    <row r="427" spans="1:18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9"/>
      <c r="L427" s="5"/>
      <c r="M427" s="5"/>
      <c r="N427" s="17"/>
      <c r="O427" s="5"/>
      <c r="P427" s="17"/>
      <c r="Q427" s="18"/>
      <c r="R427" s="17"/>
    </row>
    <row r="428" spans="1:1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9"/>
      <c r="L428" s="5"/>
      <c r="M428" s="5"/>
      <c r="N428" s="17"/>
      <c r="O428" s="5"/>
      <c r="P428" s="17"/>
      <c r="Q428" s="18"/>
      <c r="R428" s="17"/>
    </row>
    <row r="429" spans="1:18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9"/>
      <c r="L429" s="5"/>
      <c r="M429" s="5"/>
      <c r="N429" s="17"/>
      <c r="O429" s="5"/>
      <c r="P429" s="17"/>
      <c r="Q429" s="18"/>
      <c r="R429" s="17"/>
    </row>
    <row r="430" spans="1:18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9"/>
      <c r="L430" s="5"/>
      <c r="M430" s="5"/>
      <c r="N430" s="17"/>
      <c r="O430" s="5"/>
      <c r="P430" s="17"/>
      <c r="Q430" s="18"/>
      <c r="R430" s="17"/>
    </row>
    <row r="431" spans="1:18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9"/>
      <c r="L431" s="5"/>
      <c r="M431" s="5"/>
      <c r="N431" s="17"/>
      <c r="O431" s="5"/>
      <c r="P431" s="17"/>
      <c r="Q431" s="18"/>
      <c r="R431" s="17"/>
    </row>
    <row r="432" spans="1:18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9"/>
      <c r="L432" s="5"/>
      <c r="M432" s="5"/>
      <c r="N432" s="17"/>
      <c r="O432" s="5"/>
      <c r="P432" s="17"/>
      <c r="Q432" s="18"/>
      <c r="R432" s="17"/>
    </row>
    <row r="433" spans="1:18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9"/>
      <c r="L433" s="5"/>
      <c r="M433" s="5"/>
      <c r="N433" s="17"/>
      <c r="O433" s="5"/>
      <c r="P433" s="17"/>
      <c r="Q433" s="18"/>
      <c r="R433" s="17"/>
    </row>
    <row r="434" spans="1:18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9"/>
      <c r="L434" s="5"/>
      <c r="M434" s="5"/>
      <c r="N434" s="17"/>
      <c r="O434" s="5"/>
      <c r="P434" s="17"/>
      <c r="Q434" s="18"/>
      <c r="R434" s="17"/>
    </row>
    <row r="435" spans="1:18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9"/>
      <c r="L435" s="5"/>
      <c r="M435" s="5"/>
      <c r="N435" s="17"/>
      <c r="O435" s="5"/>
      <c r="P435" s="17"/>
      <c r="Q435" s="18"/>
      <c r="R435" s="17"/>
    </row>
    <row r="436" spans="1:18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9"/>
      <c r="L436" s="5"/>
      <c r="M436" s="5"/>
      <c r="N436" s="17"/>
      <c r="O436" s="5"/>
      <c r="P436" s="17"/>
      <c r="Q436" s="18"/>
      <c r="R436" s="17"/>
    </row>
    <row r="437" spans="1:18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9"/>
      <c r="L437" s="5"/>
      <c r="M437" s="5"/>
      <c r="N437" s="17"/>
      <c r="O437" s="5"/>
      <c r="P437" s="17"/>
      <c r="Q437" s="18"/>
      <c r="R437" s="17"/>
    </row>
    <row r="438" spans="1:1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9"/>
      <c r="L438" s="5"/>
      <c r="M438" s="5"/>
      <c r="N438" s="17"/>
      <c r="O438" s="5"/>
      <c r="P438" s="17"/>
      <c r="Q438" s="18"/>
      <c r="R438" s="17"/>
    </row>
    <row r="439" spans="1:18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9"/>
      <c r="L439" s="5"/>
      <c r="M439" s="5"/>
      <c r="N439" s="17"/>
      <c r="O439" s="5"/>
      <c r="P439" s="17"/>
      <c r="Q439" s="18"/>
      <c r="R439" s="17"/>
    </row>
    <row r="440" spans="1:18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9"/>
      <c r="L440" s="5"/>
      <c r="M440" s="5"/>
      <c r="N440" s="17"/>
      <c r="O440" s="5"/>
      <c r="P440" s="17"/>
      <c r="Q440" s="18"/>
      <c r="R440" s="17"/>
    </row>
    <row r="441" spans="1:18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9"/>
      <c r="L441" s="5"/>
      <c r="M441" s="5"/>
      <c r="N441" s="17"/>
      <c r="O441" s="5"/>
      <c r="P441" s="17"/>
      <c r="Q441" s="18"/>
      <c r="R441" s="17"/>
    </row>
    <row r="442" spans="1:18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9"/>
      <c r="L442" s="5"/>
      <c r="M442" s="5"/>
      <c r="N442" s="17"/>
      <c r="O442" s="5"/>
      <c r="P442" s="17"/>
      <c r="Q442" s="18"/>
      <c r="R442" s="17"/>
    </row>
    <row r="443" spans="1:18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9"/>
      <c r="L443" s="5"/>
      <c r="M443" s="5"/>
      <c r="N443" s="17"/>
      <c r="O443" s="5"/>
      <c r="P443" s="17"/>
      <c r="Q443" s="18"/>
      <c r="R443" s="17"/>
    </row>
    <row r="444" spans="1:18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9"/>
      <c r="L444" s="5"/>
      <c r="M444" s="5"/>
      <c r="N444" s="17"/>
      <c r="O444" s="5"/>
      <c r="P444" s="17"/>
      <c r="Q444" s="18"/>
      <c r="R444" s="17"/>
    </row>
    <row r="445" spans="1:18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9"/>
      <c r="L445" s="5"/>
      <c r="M445" s="5"/>
      <c r="N445" s="17"/>
      <c r="O445" s="5"/>
      <c r="P445" s="17"/>
      <c r="Q445" s="18"/>
      <c r="R445" s="17"/>
    </row>
    <row r="446" spans="1:18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9"/>
      <c r="L446" s="5"/>
      <c r="M446" s="5"/>
      <c r="N446" s="17"/>
      <c r="O446" s="5"/>
      <c r="P446" s="17"/>
      <c r="Q446" s="18"/>
      <c r="R446" s="17"/>
    </row>
    <row r="447" spans="1:18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9"/>
      <c r="L447" s="5"/>
      <c r="M447" s="5"/>
      <c r="N447" s="17"/>
      <c r="O447" s="5"/>
      <c r="P447" s="17"/>
      <c r="Q447" s="18"/>
      <c r="R447" s="17"/>
    </row>
    <row r="448" spans="1:1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9"/>
      <c r="L448" s="5"/>
      <c r="M448" s="5"/>
      <c r="N448" s="17"/>
      <c r="O448" s="5"/>
      <c r="P448" s="17"/>
      <c r="Q448" s="18"/>
      <c r="R448" s="17"/>
    </row>
    <row r="449" spans="1:18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9"/>
      <c r="L449" s="5"/>
      <c r="M449" s="5"/>
      <c r="N449" s="17"/>
      <c r="O449" s="5"/>
      <c r="P449" s="17"/>
      <c r="Q449" s="18"/>
      <c r="R449" s="17"/>
    </row>
    <row r="450" spans="1:18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9"/>
      <c r="L450" s="5"/>
      <c r="M450" s="5"/>
      <c r="N450" s="17"/>
      <c r="O450" s="5"/>
      <c r="P450" s="17"/>
      <c r="Q450" s="18"/>
      <c r="R450" s="17"/>
    </row>
    <row r="451" spans="1:18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9"/>
      <c r="L451" s="5"/>
      <c r="M451" s="5"/>
      <c r="N451" s="17"/>
      <c r="O451" s="5"/>
      <c r="P451" s="17"/>
      <c r="Q451" s="18"/>
      <c r="R451" s="17"/>
    </row>
    <row r="452" spans="1:18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9"/>
      <c r="L452" s="5"/>
      <c r="M452" s="5"/>
      <c r="N452" s="17"/>
      <c r="O452" s="5"/>
      <c r="P452" s="17"/>
      <c r="Q452" s="18"/>
      <c r="R452" s="17"/>
    </row>
    <row r="453" spans="1:18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9"/>
      <c r="L453" s="5"/>
      <c r="M453" s="5"/>
      <c r="N453" s="17"/>
      <c r="O453" s="5"/>
      <c r="P453" s="17"/>
      <c r="Q453" s="18"/>
      <c r="R453" s="17"/>
    </row>
    <row r="454" spans="1:18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9"/>
      <c r="L454" s="5"/>
      <c r="M454" s="5"/>
      <c r="N454" s="17"/>
      <c r="O454" s="5"/>
      <c r="P454" s="17"/>
      <c r="Q454" s="18"/>
      <c r="R454" s="17"/>
    </row>
    <row r="455" spans="1:18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9"/>
      <c r="L455" s="5"/>
      <c r="M455" s="5"/>
      <c r="N455" s="17"/>
      <c r="O455" s="5"/>
      <c r="P455" s="17"/>
      <c r="Q455" s="18"/>
      <c r="R455" s="17"/>
    </row>
    <row r="456" spans="1:18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9"/>
      <c r="L456" s="5"/>
      <c r="M456" s="5"/>
      <c r="N456" s="17"/>
      <c r="O456" s="5"/>
      <c r="P456" s="17"/>
      <c r="Q456" s="18"/>
      <c r="R456" s="17"/>
    </row>
    <row r="457" spans="1:18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9"/>
      <c r="L457" s="5"/>
      <c r="M457" s="5"/>
      <c r="N457" s="17"/>
      <c r="O457" s="5"/>
      <c r="P457" s="17"/>
      <c r="Q457" s="18"/>
      <c r="R457" s="17"/>
    </row>
    <row r="458" spans="1:1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9"/>
      <c r="L458" s="5"/>
      <c r="M458" s="5"/>
      <c r="N458" s="17"/>
      <c r="O458" s="5"/>
      <c r="P458" s="17"/>
      <c r="Q458" s="18"/>
      <c r="R458" s="17"/>
    </row>
    <row r="459" spans="1:18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9"/>
      <c r="L459" s="5"/>
      <c r="M459" s="5"/>
      <c r="N459" s="17"/>
      <c r="O459" s="5"/>
      <c r="P459" s="17"/>
      <c r="Q459" s="18"/>
      <c r="R459" s="17"/>
    </row>
    <row r="460" spans="1:18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9"/>
      <c r="L460" s="5"/>
      <c r="M460" s="5"/>
      <c r="N460" s="17"/>
      <c r="O460" s="5"/>
      <c r="P460" s="17"/>
      <c r="Q460" s="18"/>
      <c r="R460" s="17"/>
    </row>
    <row r="461" spans="1:18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9"/>
      <c r="L461" s="5"/>
      <c r="M461" s="5"/>
      <c r="N461" s="17"/>
      <c r="O461" s="5"/>
      <c r="P461" s="17"/>
      <c r="Q461" s="18"/>
      <c r="R461" s="17"/>
    </row>
    <row r="462" spans="1:18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9"/>
      <c r="L462" s="5"/>
      <c r="M462" s="5"/>
      <c r="N462" s="17"/>
      <c r="O462" s="5"/>
      <c r="P462" s="17"/>
      <c r="Q462" s="18"/>
      <c r="R462" s="17"/>
    </row>
    <row r="463" spans="1:18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9"/>
      <c r="L463" s="5"/>
      <c r="M463" s="5"/>
      <c r="N463" s="17"/>
      <c r="O463" s="5"/>
      <c r="P463" s="17"/>
      <c r="Q463" s="18"/>
      <c r="R463" s="17"/>
    </row>
    <row r="464" spans="1:18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9"/>
      <c r="L464" s="5"/>
      <c r="M464" s="5"/>
      <c r="N464" s="17"/>
      <c r="O464" s="5"/>
      <c r="P464" s="17"/>
      <c r="Q464" s="18"/>
      <c r="R464" s="17"/>
    </row>
    <row r="465" spans="1:18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9"/>
      <c r="L465" s="5"/>
      <c r="M465" s="5"/>
      <c r="N465" s="17"/>
      <c r="O465" s="5"/>
      <c r="P465" s="17"/>
      <c r="Q465" s="18"/>
      <c r="R465" s="17"/>
    </row>
    <row r="466" spans="1:18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9"/>
      <c r="L466" s="5"/>
      <c r="M466" s="5"/>
      <c r="N466" s="17"/>
      <c r="O466" s="5"/>
      <c r="P466" s="17"/>
      <c r="Q466" s="18"/>
      <c r="R466" s="17"/>
    </row>
    <row r="467" spans="1:18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9"/>
      <c r="L467" s="5"/>
      <c r="M467" s="5"/>
      <c r="N467" s="17"/>
      <c r="O467" s="5"/>
      <c r="P467" s="17"/>
      <c r="Q467" s="18"/>
      <c r="R467" s="17"/>
    </row>
    <row r="468" spans="1:1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9"/>
      <c r="L468" s="5"/>
      <c r="M468" s="5"/>
      <c r="N468" s="17"/>
      <c r="O468" s="5"/>
      <c r="P468" s="17"/>
      <c r="Q468" s="18"/>
      <c r="R468" s="17"/>
    </row>
    <row r="469" spans="1:18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9"/>
      <c r="L469" s="5"/>
      <c r="M469" s="5"/>
      <c r="N469" s="17"/>
      <c r="O469" s="5"/>
      <c r="P469" s="17"/>
      <c r="Q469" s="18"/>
      <c r="R469" s="17"/>
    </row>
    <row r="470" spans="1:18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9"/>
      <c r="L470" s="5"/>
      <c r="M470" s="5"/>
      <c r="N470" s="17"/>
      <c r="O470" s="5"/>
      <c r="P470" s="17"/>
      <c r="Q470" s="18"/>
      <c r="R470" s="17"/>
    </row>
    <row r="471" spans="1:18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9"/>
      <c r="L471" s="5"/>
      <c r="M471" s="5"/>
      <c r="N471" s="17"/>
      <c r="O471" s="5"/>
      <c r="P471" s="17"/>
      <c r="Q471" s="18"/>
      <c r="R471" s="17"/>
    </row>
    <row r="472" spans="1:18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9"/>
      <c r="L472" s="5"/>
      <c r="M472" s="5"/>
      <c r="N472" s="17"/>
      <c r="O472" s="5"/>
      <c r="P472" s="17"/>
      <c r="Q472" s="18"/>
      <c r="R472" s="17"/>
    </row>
    <row r="473" spans="1:18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9"/>
      <c r="L473" s="5"/>
      <c r="M473" s="5"/>
      <c r="N473" s="17"/>
      <c r="O473" s="5"/>
      <c r="P473" s="17"/>
      <c r="Q473" s="18"/>
      <c r="R473" s="17"/>
    </row>
    <row r="474" spans="1:18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9"/>
      <c r="L474" s="5"/>
      <c r="M474" s="5"/>
      <c r="N474" s="17"/>
      <c r="O474" s="5"/>
      <c r="P474" s="17"/>
      <c r="Q474" s="18"/>
      <c r="R474" s="17"/>
    </row>
    <row r="475" spans="1:18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9"/>
      <c r="L475" s="5"/>
      <c r="M475" s="5"/>
      <c r="N475" s="17"/>
      <c r="O475" s="5"/>
      <c r="P475" s="17"/>
      <c r="Q475" s="18"/>
      <c r="R475" s="17"/>
    </row>
    <row r="476" spans="1:18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9"/>
      <c r="L476" s="5"/>
      <c r="M476" s="5"/>
      <c r="N476" s="17"/>
      <c r="O476" s="5"/>
      <c r="P476" s="17"/>
      <c r="Q476" s="18"/>
      <c r="R476" s="17"/>
    </row>
    <row r="477" spans="1:18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9"/>
      <c r="L477" s="5"/>
      <c r="M477" s="5"/>
      <c r="N477" s="17"/>
      <c r="O477" s="5"/>
      <c r="P477" s="17"/>
      <c r="Q477" s="18"/>
      <c r="R477" s="17"/>
    </row>
    <row r="478" spans="1:1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9"/>
      <c r="L478" s="5"/>
      <c r="M478" s="5"/>
      <c r="N478" s="17"/>
      <c r="O478" s="5"/>
      <c r="P478" s="17"/>
      <c r="Q478" s="18"/>
      <c r="R478" s="17"/>
    </row>
    <row r="479" spans="1:18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9"/>
      <c r="L479" s="5"/>
      <c r="M479" s="5"/>
      <c r="N479" s="17"/>
      <c r="O479" s="5"/>
      <c r="P479" s="17"/>
      <c r="Q479" s="18"/>
      <c r="R479" s="17"/>
    </row>
    <row r="480" spans="1:18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9"/>
      <c r="L480" s="5"/>
      <c r="M480" s="5"/>
      <c r="N480" s="17"/>
      <c r="O480" s="5"/>
      <c r="P480" s="17"/>
      <c r="Q480" s="18"/>
      <c r="R480" s="17"/>
    </row>
    <row r="481" spans="1:18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9"/>
      <c r="L481" s="5"/>
      <c r="M481" s="5"/>
      <c r="N481" s="17"/>
      <c r="O481" s="5"/>
      <c r="P481" s="17"/>
      <c r="Q481" s="18"/>
      <c r="R481" s="17"/>
    </row>
    <row r="482" spans="1:18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9"/>
      <c r="L482" s="5"/>
      <c r="M482" s="5"/>
      <c r="N482" s="17"/>
      <c r="O482" s="5"/>
      <c r="P482" s="17"/>
      <c r="Q482" s="18"/>
      <c r="R482" s="17"/>
    </row>
    <row r="483" spans="1:18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9"/>
      <c r="L483" s="5"/>
      <c r="M483" s="5"/>
      <c r="N483" s="17"/>
      <c r="O483" s="5"/>
      <c r="P483" s="17"/>
      <c r="Q483" s="18"/>
      <c r="R483" s="17"/>
    </row>
    <row r="484" spans="1:18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9"/>
      <c r="L484" s="5"/>
      <c r="M484" s="5"/>
      <c r="N484" s="17"/>
      <c r="O484" s="5"/>
      <c r="P484" s="17"/>
      <c r="Q484" s="18"/>
      <c r="R484" s="17"/>
    </row>
    <row r="485" spans="1:18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9"/>
      <c r="L485" s="5"/>
      <c r="M485" s="5"/>
      <c r="N485" s="17"/>
      <c r="O485" s="5"/>
      <c r="P485" s="17"/>
      <c r="Q485" s="18"/>
      <c r="R485" s="17"/>
    </row>
    <row r="486" spans="1:18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9"/>
      <c r="L486" s="5"/>
      <c r="M486" s="5"/>
      <c r="N486" s="17"/>
      <c r="O486" s="5"/>
      <c r="P486" s="17"/>
      <c r="Q486" s="18"/>
      <c r="R486" s="17"/>
    </row>
    <row r="487" spans="1:18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9"/>
      <c r="L487" s="5"/>
      <c r="M487" s="5"/>
      <c r="N487" s="17"/>
      <c r="O487" s="5"/>
      <c r="P487" s="17"/>
      <c r="Q487" s="18"/>
      <c r="R487" s="17"/>
    </row>
    <row r="488" spans="1:1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9"/>
      <c r="L488" s="5"/>
      <c r="M488" s="5"/>
      <c r="N488" s="17"/>
      <c r="O488" s="5"/>
      <c r="P488" s="17"/>
      <c r="Q488" s="18"/>
      <c r="R488" s="17"/>
    </row>
    <row r="489" spans="1:18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9"/>
      <c r="L489" s="5"/>
      <c r="M489" s="5"/>
      <c r="N489" s="17"/>
      <c r="O489" s="5"/>
      <c r="P489" s="17"/>
      <c r="Q489" s="18"/>
      <c r="R489" s="17"/>
    </row>
    <row r="490" spans="1:18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9"/>
      <c r="L490" s="5"/>
      <c r="M490" s="5"/>
      <c r="N490" s="17"/>
      <c r="O490" s="5"/>
      <c r="P490" s="17"/>
      <c r="Q490" s="18"/>
      <c r="R490" s="17"/>
    </row>
    <row r="491" spans="1:18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9"/>
      <c r="L491" s="5"/>
      <c r="M491" s="5"/>
      <c r="N491" s="17"/>
      <c r="O491" s="5"/>
      <c r="P491" s="17"/>
      <c r="Q491" s="18"/>
      <c r="R491" s="17"/>
    </row>
    <row r="492" spans="1:18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9"/>
      <c r="L492" s="5"/>
      <c r="M492" s="5"/>
      <c r="N492" s="17"/>
      <c r="O492" s="5"/>
      <c r="P492" s="17"/>
      <c r="Q492" s="18"/>
      <c r="R492" s="17"/>
    </row>
    <row r="493" spans="1:18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9"/>
      <c r="L493" s="5"/>
      <c r="M493" s="5"/>
      <c r="N493" s="17"/>
      <c r="O493" s="5"/>
      <c r="P493" s="17"/>
      <c r="Q493" s="18"/>
      <c r="R493" s="17"/>
    </row>
    <row r="494" spans="1:18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9"/>
      <c r="L494" s="5"/>
      <c r="M494" s="5"/>
      <c r="N494" s="17"/>
      <c r="O494" s="5"/>
      <c r="P494" s="17"/>
      <c r="Q494" s="18"/>
      <c r="R494" s="17"/>
    </row>
    <row r="495" spans="1:18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9"/>
      <c r="L495" s="5"/>
      <c r="M495" s="5"/>
      <c r="N495" s="17"/>
      <c r="O495" s="5"/>
      <c r="P495" s="17"/>
      <c r="Q495" s="18"/>
      <c r="R495" s="17"/>
    </row>
    <row r="496" spans="1:18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9"/>
      <c r="L496" s="5"/>
      <c r="M496" s="5"/>
      <c r="N496" s="17"/>
      <c r="O496" s="5"/>
      <c r="P496" s="17"/>
      <c r="Q496" s="18"/>
      <c r="R496" s="17"/>
    </row>
    <row r="497" spans="1:18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9"/>
      <c r="L497" s="5"/>
      <c r="M497" s="5"/>
      <c r="N497" s="17"/>
      <c r="O497" s="5"/>
      <c r="P497" s="17"/>
      <c r="Q497" s="18"/>
      <c r="R497" s="17"/>
    </row>
    <row r="498" spans="1:1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9"/>
      <c r="L498" s="5"/>
      <c r="M498" s="5"/>
      <c r="N498" s="17"/>
      <c r="O498" s="5"/>
      <c r="P498" s="17"/>
      <c r="Q498" s="18"/>
      <c r="R498" s="17"/>
    </row>
    <row r="499" spans="1:18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9"/>
      <c r="L499" s="5"/>
      <c r="M499" s="5"/>
      <c r="N499" s="17"/>
      <c r="O499" s="5"/>
      <c r="P499" s="17"/>
      <c r="Q499" s="18"/>
      <c r="R499" s="17"/>
    </row>
    <row r="500" spans="1:18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9"/>
      <c r="L500" s="5"/>
      <c r="M500" s="5"/>
      <c r="N500" s="17"/>
      <c r="O500" s="5"/>
      <c r="P500" s="17"/>
      <c r="Q500" s="18"/>
      <c r="R500" s="17"/>
    </row>
    <row r="501" spans="1:18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9"/>
      <c r="L501" s="5"/>
      <c r="M501" s="5"/>
      <c r="N501" s="17"/>
      <c r="O501" s="5"/>
      <c r="P501" s="17"/>
      <c r="Q501" s="18"/>
      <c r="R501" s="17"/>
    </row>
    <row r="502" spans="1:18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9"/>
      <c r="L502" s="5"/>
      <c r="M502" s="5"/>
      <c r="N502" s="17"/>
      <c r="O502" s="5"/>
      <c r="P502" s="17"/>
      <c r="Q502" s="18"/>
      <c r="R502" s="17"/>
    </row>
    <row r="503" spans="1:18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9"/>
      <c r="L503" s="5"/>
      <c r="M503" s="5"/>
      <c r="N503" s="17"/>
      <c r="O503" s="5"/>
      <c r="P503" s="17"/>
      <c r="Q503" s="18"/>
      <c r="R503" s="17"/>
    </row>
    <row r="504" spans="1:18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9"/>
      <c r="L504" s="5"/>
      <c r="M504" s="5"/>
      <c r="N504" s="17"/>
      <c r="O504" s="5"/>
      <c r="P504" s="17"/>
      <c r="Q504" s="18"/>
      <c r="R504" s="17"/>
    </row>
    <row r="505" spans="1:18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9"/>
      <c r="L505" s="5"/>
      <c r="M505" s="5"/>
      <c r="N505" s="17"/>
      <c r="O505" s="5"/>
      <c r="P505" s="17"/>
      <c r="Q505" s="18"/>
      <c r="R505" s="17"/>
    </row>
    <row r="506" spans="1:18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9"/>
      <c r="L506" s="5"/>
      <c r="M506" s="5"/>
      <c r="N506" s="17"/>
      <c r="O506" s="5"/>
      <c r="P506" s="17"/>
      <c r="Q506" s="18"/>
      <c r="R506" s="17"/>
    </row>
    <row r="507" spans="1:18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9"/>
      <c r="L507" s="5"/>
      <c r="M507" s="5"/>
      <c r="N507" s="17"/>
      <c r="O507" s="5"/>
      <c r="P507" s="17"/>
      <c r="Q507" s="18"/>
      <c r="R507" s="17"/>
    </row>
    <row r="508" spans="1:1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9"/>
      <c r="L508" s="5"/>
      <c r="M508" s="5"/>
      <c r="N508" s="17"/>
      <c r="O508" s="5"/>
      <c r="P508" s="17"/>
      <c r="Q508" s="18"/>
      <c r="R508" s="17"/>
    </row>
    <row r="509" spans="1:18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9"/>
      <c r="L509" s="5"/>
      <c r="M509" s="5"/>
      <c r="N509" s="17"/>
      <c r="O509" s="5"/>
      <c r="P509" s="17"/>
      <c r="Q509" s="18"/>
      <c r="R509" s="17"/>
    </row>
    <row r="510" spans="1:18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9"/>
      <c r="L510" s="5"/>
      <c r="M510" s="5"/>
      <c r="N510" s="17"/>
      <c r="O510" s="5"/>
      <c r="P510" s="17"/>
      <c r="Q510" s="18"/>
      <c r="R510" s="17"/>
    </row>
    <row r="511" spans="1:18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9"/>
      <c r="L511" s="5"/>
      <c r="M511" s="5"/>
      <c r="N511" s="17"/>
      <c r="O511" s="5"/>
      <c r="P511" s="17"/>
      <c r="Q511" s="18"/>
      <c r="R511" s="17"/>
    </row>
    <row r="512" spans="1:18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9"/>
      <c r="L512" s="5"/>
      <c r="M512" s="5"/>
      <c r="N512" s="17"/>
      <c r="O512" s="5"/>
      <c r="P512" s="17"/>
      <c r="Q512" s="18"/>
      <c r="R512" s="17"/>
    </row>
    <row r="513" spans="1:18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9"/>
      <c r="L513" s="5"/>
      <c r="M513" s="5"/>
      <c r="N513" s="17"/>
      <c r="O513" s="5"/>
      <c r="P513" s="17"/>
      <c r="Q513" s="18"/>
      <c r="R513" s="17"/>
    </row>
    <row r="514" spans="1:18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9"/>
      <c r="L514" s="5"/>
      <c r="M514" s="5"/>
      <c r="N514" s="17"/>
      <c r="O514" s="5"/>
      <c r="P514" s="17"/>
      <c r="Q514" s="18"/>
      <c r="R514" s="17"/>
    </row>
    <row r="515" spans="1:18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9"/>
      <c r="L515" s="5"/>
      <c r="M515" s="5"/>
      <c r="N515" s="17"/>
      <c r="O515" s="5"/>
      <c r="P515" s="17"/>
      <c r="Q515" s="18"/>
      <c r="R515" s="17"/>
    </row>
    <row r="516" spans="1:18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9"/>
      <c r="L516" s="5"/>
      <c r="M516" s="5"/>
      <c r="N516" s="17"/>
      <c r="O516" s="5"/>
      <c r="P516" s="17"/>
      <c r="Q516" s="18"/>
      <c r="R516" s="17"/>
    </row>
    <row r="517" spans="1:18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9"/>
      <c r="L517" s="5"/>
      <c r="M517" s="5"/>
      <c r="N517" s="17"/>
      <c r="O517" s="5"/>
      <c r="P517" s="17"/>
      <c r="Q517" s="18"/>
      <c r="R517" s="17"/>
    </row>
    <row r="518" spans="1: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9"/>
      <c r="L518" s="5"/>
      <c r="M518" s="5"/>
      <c r="N518" s="17"/>
      <c r="O518" s="5"/>
      <c r="P518" s="17"/>
      <c r="Q518" s="18"/>
      <c r="R518" s="17"/>
    </row>
    <row r="519" spans="1:18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9"/>
      <c r="L519" s="5"/>
      <c r="M519" s="5"/>
      <c r="N519" s="17"/>
      <c r="O519" s="5"/>
      <c r="P519" s="17"/>
      <c r="Q519" s="18"/>
      <c r="R519" s="17"/>
    </row>
    <row r="520" spans="1:18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9"/>
      <c r="L520" s="5"/>
      <c r="M520" s="5"/>
      <c r="N520" s="17"/>
      <c r="O520" s="5"/>
      <c r="P520" s="17"/>
      <c r="Q520" s="18"/>
      <c r="R520" s="17"/>
    </row>
    <row r="521" spans="1:18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9"/>
      <c r="L521" s="5"/>
      <c r="M521" s="5"/>
      <c r="N521" s="17"/>
      <c r="O521" s="5"/>
      <c r="P521" s="17"/>
      <c r="Q521" s="18"/>
      <c r="R521" s="17"/>
    </row>
    <row r="522" spans="1:18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9"/>
      <c r="L522" s="5"/>
      <c r="M522" s="5"/>
      <c r="N522" s="17"/>
      <c r="O522" s="5"/>
      <c r="P522" s="17"/>
      <c r="Q522" s="18"/>
      <c r="R522" s="17"/>
    </row>
    <row r="523" spans="1:18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9"/>
      <c r="L523" s="5"/>
      <c r="M523" s="5"/>
      <c r="N523" s="17"/>
      <c r="O523" s="5"/>
      <c r="P523" s="17"/>
      <c r="Q523" s="18"/>
      <c r="R523" s="17"/>
    </row>
    <row r="524" spans="1:18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9"/>
      <c r="L524" s="5"/>
      <c r="M524" s="5"/>
      <c r="N524" s="17"/>
      <c r="O524" s="5"/>
      <c r="P524" s="17"/>
      <c r="Q524" s="18"/>
      <c r="R524" s="17"/>
    </row>
    <row r="525" spans="1:18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9"/>
      <c r="L525" s="5"/>
      <c r="M525" s="5"/>
      <c r="N525" s="17"/>
      <c r="O525" s="5"/>
      <c r="P525" s="17"/>
      <c r="Q525" s="18"/>
      <c r="R525" s="17"/>
    </row>
    <row r="526" spans="1:18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9"/>
      <c r="L526" s="5"/>
      <c r="M526" s="5"/>
      <c r="N526" s="17"/>
      <c r="O526" s="5"/>
      <c r="P526" s="17"/>
      <c r="Q526" s="18"/>
      <c r="R526" s="17"/>
    </row>
    <row r="527" spans="1:18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9"/>
      <c r="L527" s="5"/>
      <c r="M527" s="5"/>
      <c r="N527" s="17"/>
      <c r="O527" s="5"/>
      <c r="P527" s="17"/>
      <c r="Q527" s="18"/>
      <c r="R527" s="17"/>
    </row>
    <row r="528" spans="1:1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9"/>
      <c r="L528" s="5"/>
      <c r="M528" s="5"/>
      <c r="N528" s="17"/>
      <c r="O528" s="5"/>
      <c r="P528" s="17"/>
      <c r="Q528" s="18"/>
      <c r="R528" s="17"/>
    </row>
    <row r="529" spans="1:18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9"/>
      <c r="L529" s="5"/>
      <c r="M529" s="5"/>
      <c r="N529" s="17"/>
      <c r="O529" s="5"/>
      <c r="P529" s="17"/>
      <c r="Q529" s="18"/>
      <c r="R529" s="17"/>
    </row>
    <row r="530" spans="1:18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9"/>
      <c r="L530" s="5"/>
      <c r="M530" s="5"/>
      <c r="N530" s="17"/>
      <c r="O530" s="5"/>
      <c r="P530" s="17"/>
      <c r="Q530" s="18"/>
      <c r="R530" s="17"/>
    </row>
    <row r="531" spans="1:18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9"/>
      <c r="L531" s="5"/>
      <c r="M531" s="5"/>
      <c r="N531" s="17"/>
      <c r="O531" s="5"/>
      <c r="P531" s="17"/>
      <c r="Q531" s="18"/>
      <c r="R531" s="17"/>
    </row>
    <row r="532" spans="1:18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9"/>
      <c r="L532" s="5"/>
      <c r="M532" s="5"/>
      <c r="N532" s="17"/>
      <c r="O532" s="5"/>
      <c r="P532" s="17"/>
      <c r="Q532" s="18"/>
      <c r="R532" s="17"/>
    </row>
    <row r="533" spans="1:18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9"/>
      <c r="L533" s="5"/>
      <c r="M533" s="5"/>
      <c r="N533" s="17"/>
      <c r="O533" s="5"/>
      <c r="P533" s="17"/>
      <c r="Q533" s="18"/>
      <c r="R533" s="17"/>
    </row>
    <row r="534" spans="1:18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9"/>
      <c r="L534" s="5"/>
      <c r="M534" s="5"/>
      <c r="N534" s="17"/>
      <c r="O534" s="5"/>
      <c r="P534" s="17"/>
      <c r="Q534" s="18"/>
      <c r="R534" s="17"/>
    </row>
    <row r="535" spans="1:18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9"/>
      <c r="L535" s="5"/>
      <c r="M535" s="5"/>
      <c r="N535" s="17"/>
      <c r="O535" s="5"/>
      <c r="P535" s="17"/>
      <c r="Q535" s="18"/>
      <c r="R535" s="17"/>
    </row>
    <row r="536" spans="1:18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9"/>
      <c r="L536" s="5"/>
      <c r="M536" s="5"/>
      <c r="N536" s="17"/>
      <c r="O536" s="5"/>
      <c r="P536" s="17"/>
      <c r="Q536" s="18"/>
      <c r="R536" s="17"/>
    </row>
    <row r="537" spans="1:18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9"/>
      <c r="L537" s="5"/>
      <c r="M537" s="5"/>
      <c r="N537" s="17"/>
      <c r="O537" s="5"/>
      <c r="P537" s="17"/>
      <c r="Q537" s="18"/>
      <c r="R537" s="17"/>
    </row>
    <row r="538" spans="1:1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9"/>
      <c r="L538" s="5"/>
      <c r="M538" s="5"/>
      <c r="N538" s="17"/>
      <c r="O538" s="5"/>
      <c r="P538" s="17"/>
      <c r="Q538" s="18"/>
      <c r="R538" s="17"/>
    </row>
    <row r="539" spans="1:18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9"/>
      <c r="L539" s="5"/>
      <c r="M539" s="5"/>
      <c r="N539" s="17"/>
      <c r="O539" s="5"/>
      <c r="P539" s="17"/>
      <c r="Q539" s="18"/>
      <c r="R539" s="17"/>
    </row>
    <row r="540" spans="1:18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9"/>
      <c r="L540" s="5"/>
      <c r="M540" s="5"/>
      <c r="N540" s="17"/>
      <c r="O540" s="5"/>
      <c r="P540" s="17"/>
      <c r="Q540" s="18"/>
      <c r="R540" s="17"/>
    </row>
    <row r="541" spans="1:18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9"/>
      <c r="L541" s="5"/>
      <c r="M541" s="5"/>
      <c r="N541" s="17"/>
      <c r="O541" s="5"/>
      <c r="P541" s="17"/>
      <c r="Q541" s="18"/>
      <c r="R541" s="17"/>
    </row>
    <row r="542" spans="1:18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9"/>
      <c r="L542" s="5"/>
      <c r="M542" s="5"/>
      <c r="N542" s="17"/>
      <c r="O542" s="5"/>
      <c r="P542" s="17"/>
      <c r="Q542" s="18"/>
      <c r="R542" s="17"/>
    </row>
    <row r="543" spans="1:18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9"/>
      <c r="L543" s="5"/>
      <c r="M543" s="5"/>
      <c r="N543" s="17"/>
      <c r="O543" s="5"/>
      <c r="P543" s="17"/>
      <c r="Q543" s="18"/>
      <c r="R543" s="17"/>
    </row>
    <row r="544" spans="1:18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9"/>
      <c r="L544" s="5"/>
      <c r="M544" s="5"/>
      <c r="N544" s="17"/>
      <c r="O544" s="5"/>
      <c r="P544" s="17"/>
      <c r="Q544" s="18"/>
      <c r="R544" s="17"/>
    </row>
    <row r="545" spans="1:18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9"/>
      <c r="L545" s="5"/>
      <c r="M545" s="5"/>
      <c r="N545" s="17"/>
      <c r="O545" s="5"/>
      <c r="P545" s="17"/>
      <c r="Q545" s="18"/>
      <c r="R545" s="17"/>
    </row>
    <row r="546" spans="1:18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9"/>
      <c r="L546" s="5"/>
      <c r="M546" s="5"/>
      <c r="N546" s="17"/>
      <c r="O546" s="5"/>
      <c r="P546" s="17"/>
      <c r="Q546" s="18"/>
      <c r="R546" s="17"/>
    </row>
    <row r="547" spans="1:18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9"/>
      <c r="L547" s="5"/>
      <c r="M547" s="5"/>
      <c r="N547" s="17"/>
      <c r="O547" s="5"/>
      <c r="P547" s="17"/>
      <c r="Q547" s="18"/>
      <c r="R547" s="17"/>
    </row>
    <row r="548" spans="1:1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9"/>
      <c r="L548" s="5"/>
      <c r="M548" s="5"/>
      <c r="N548" s="17"/>
      <c r="O548" s="5"/>
      <c r="P548" s="17"/>
      <c r="Q548" s="18"/>
      <c r="R548" s="17"/>
    </row>
    <row r="549" spans="1:18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9"/>
      <c r="L549" s="5"/>
      <c r="M549" s="5"/>
      <c r="N549" s="17"/>
      <c r="O549" s="5"/>
      <c r="P549" s="17"/>
      <c r="Q549" s="18"/>
      <c r="R549" s="17"/>
    </row>
    <row r="550" spans="1:18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9"/>
      <c r="L550" s="5"/>
      <c r="M550" s="5"/>
      <c r="N550" s="17"/>
      <c r="O550" s="5"/>
      <c r="P550" s="17"/>
      <c r="Q550" s="18"/>
      <c r="R550" s="17"/>
    </row>
    <row r="551" spans="1:18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9"/>
      <c r="L551" s="5"/>
      <c r="M551" s="5"/>
      <c r="N551" s="17"/>
      <c r="O551" s="5"/>
      <c r="P551" s="17"/>
      <c r="Q551" s="18"/>
      <c r="R551" s="17"/>
    </row>
    <row r="552" spans="1:18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9"/>
      <c r="L552" s="5"/>
      <c r="M552" s="5"/>
      <c r="N552" s="17"/>
      <c r="O552" s="5"/>
      <c r="P552" s="17"/>
      <c r="Q552" s="18"/>
      <c r="R552" s="17"/>
    </row>
    <row r="553" spans="1:18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9"/>
      <c r="L553" s="5"/>
      <c r="M553" s="5"/>
      <c r="N553" s="17"/>
      <c r="O553" s="5"/>
      <c r="P553" s="17"/>
      <c r="Q553" s="18"/>
      <c r="R553" s="17"/>
    </row>
    <row r="554" spans="1:18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10"/>
      <c r="L554" s="5"/>
      <c r="M554" s="5"/>
      <c r="N554" s="17"/>
      <c r="O554" s="5"/>
      <c r="P554" s="17"/>
      <c r="Q554" s="18"/>
      <c r="R554" s="17"/>
    </row>
    <row r="555" spans="1:18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9"/>
      <c r="L555" s="5"/>
      <c r="M555" s="5"/>
      <c r="N555" s="17"/>
      <c r="O555" s="5"/>
      <c r="P555" s="17"/>
      <c r="Q555" s="18"/>
      <c r="R555" s="17"/>
    </row>
    <row r="556" spans="1:18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9"/>
      <c r="L556" s="5"/>
      <c r="M556" s="5"/>
      <c r="N556" s="17"/>
      <c r="O556" s="5"/>
      <c r="P556" s="17"/>
      <c r="Q556" s="18"/>
      <c r="R556" s="17"/>
    </row>
    <row r="557" spans="1:18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9"/>
      <c r="L557" s="5"/>
      <c r="M557" s="5"/>
      <c r="N557" s="17"/>
      <c r="O557" s="5"/>
      <c r="P557" s="17"/>
      <c r="Q557" s="18"/>
      <c r="R557" s="17"/>
    </row>
    <row r="558" spans="1:1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9"/>
      <c r="L558" s="5"/>
      <c r="M558" s="5"/>
      <c r="N558" s="17"/>
      <c r="O558" s="5"/>
      <c r="P558" s="17"/>
      <c r="Q558" s="18"/>
      <c r="R558" s="17"/>
    </row>
    <row r="559" spans="1:18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9"/>
      <c r="L559" s="5"/>
      <c r="M559" s="5"/>
      <c r="N559" s="17"/>
      <c r="O559" s="5"/>
      <c r="P559" s="17"/>
      <c r="Q559" s="18"/>
      <c r="R559" s="17"/>
    </row>
    <row r="560" spans="1:18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9"/>
      <c r="L560" s="5"/>
      <c r="M560" s="5"/>
      <c r="N560" s="17"/>
      <c r="O560" s="5"/>
      <c r="P560" s="17"/>
      <c r="Q560" s="18"/>
      <c r="R560" s="17"/>
    </row>
    <row r="561" spans="1:18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9"/>
      <c r="L561" s="5"/>
      <c r="M561" s="5"/>
      <c r="N561" s="17"/>
      <c r="O561" s="5"/>
      <c r="P561" s="17"/>
      <c r="Q561" s="18"/>
      <c r="R561" s="17"/>
    </row>
    <row r="562" spans="1:18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9"/>
      <c r="L562" s="5"/>
      <c r="M562" s="5"/>
      <c r="N562" s="17"/>
      <c r="O562" s="5"/>
      <c r="P562" s="17"/>
      <c r="Q562" s="18"/>
      <c r="R562" s="17"/>
    </row>
    <row r="563" spans="1:18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9"/>
      <c r="L563" s="5"/>
      <c r="M563" s="5"/>
      <c r="N563" s="17"/>
      <c r="O563" s="5"/>
      <c r="P563" s="17"/>
      <c r="Q563" s="18"/>
      <c r="R563" s="17"/>
    </row>
    <row r="564" spans="1:18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9"/>
      <c r="L564" s="5"/>
      <c r="M564" s="5"/>
      <c r="N564" s="17"/>
      <c r="O564" s="5"/>
      <c r="P564" s="17"/>
      <c r="Q564" s="18"/>
      <c r="R564" s="17"/>
    </row>
    <row r="565" spans="1:18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9"/>
      <c r="L565" s="5"/>
      <c r="M565" s="5"/>
      <c r="N565" s="17"/>
      <c r="O565" s="5"/>
      <c r="P565" s="17"/>
      <c r="Q565" s="18"/>
      <c r="R565" s="17"/>
    </row>
    <row r="566" spans="1:18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9"/>
      <c r="L566" s="5"/>
      <c r="M566" s="5"/>
      <c r="N566" s="17"/>
      <c r="O566" s="5"/>
      <c r="P566" s="17"/>
      <c r="Q566" s="18"/>
      <c r="R566" s="17"/>
    </row>
    <row r="567" spans="1:18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9"/>
      <c r="L567" s="5"/>
      <c r="M567" s="5"/>
      <c r="N567" s="17"/>
      <c r="O567" s="5"/>
      <c r="P567" s="17"/>
      <c r="Q567" s="18"/>
      <c r="R567" s="17"/>
    </row>
    <row r="568" spans="1:1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9"/>
      <c r="L568" s="5"/>
      <c r="M568" s="5"/>
      <c r="N568" s="17"/>
      <c r="O568" s="5"/>
      <c r="P568" s="17"/>
      <c r="Q568" s="18"/>
      <c r="R568" s="17"/>
    </row>
    <row r="569" spans="1:18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9"/>
      <c r="L569" s="5"/>
      <c r="M569" s="5"/>
      <c r="N569" s="17"/>
      <c r="O569" s="5"/>
      <c r="P569" s="17"/>
      <c r="Q569" s="18"/>
      <c r="R569" s="17"/>
    </row>
    <row r="570" spans="1:18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9"/>
      <c r="L570" s="5"/>
      <c r="M570" s="5"/>
      <c r="N570" s="17"/>
      <c r="O570" s="5"/>
      <c r="P570" s="17"/>
      <c r="Q570" s="18"/>
      <c r="R570" s="17"/>
    </row>
    <row r="571" spans="1:18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9"/>
      <c r="L571" s="5"/>
      <c r="M571" s="5"/>
      <c r="N571" s="17"/>
      <c r="O571" s="5"/>
      <c r="P571" s="17"/>
      <c r="Q571" s="18"/>
      <c r="R571" s="17"/>
    </row>
    <row r="572" spans="1:18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9"/>
      <c r="L572" s="5"/>
      <c r="M572" s="5"/>
      <c r="N572" s="17"/>
      <c r="O572" s="5"/>
      <c r="P572" s="17"/>
      <c r="Q572" s="18"/>
      <c r="R572" s="17"/>
    </row>
    <row r="573" spans="1:18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9"/>
      <c r="L573" s="5"/>
      <c r="M573" s="5"/>
      <c r="N573" s="17"/>
      <c r="O573" s="5"/>
      <c r="P573" s="17"/>
      <c r="Q573" s="18"/>
      <c r="R573" s="17"/>
    </row>
    <row r="574" spans="1:18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9"/>
      <c r="L574" s="5"/>
      <c r="M574" s="5"/>
      <c r="N574" s="17"/>
      <c r="O574" s="5"/>
      <c r="P574" s="17"/>
      <c r="Q574" s="18"/>
      <c r="R574" s="17"/>
    </row>
    <row r="575" spans="1:18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9"/>
      <c r="L575" s="5"/>
      <c r="M575" s="5"/>
      <c r="N575" s="17"/>
      <c r="O575" s="5"/>
      <c r="P575" s="17"/>
      <c r="Q575" s="18"/>
      <c r="R575" s="17"/>
    </row>
    <row r="576" spans="1:18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9"/>
      <c r="L576" s="5"/>
      <c r="M576" s="5"/>
      <c r="N576" s="17"/>
      <c r="O576" s="5"/>
      <c r="P576" s="17"/>
      <c r="Q576" s="18"/>
      <c r="R576" s="17"/>
    </row>
    <row r="577" spans="1:18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9"/>
      <c r="L577" s="5"/>
      <c r="M577" s="5"/>
      <c r="N577" s="17"/>
      <c r="O577" s="5"/>
      <c r="P577" s="17"/>
      <c r="Q577" s="18"/>
      <c r="R577" s="17"/>
    </row>
    <row r="578" spans="1:1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9"/>
      <c r="L578" s="5"/>
      <c r="M578" s="5"/>
      <c r="N578" s="17"/>
      <c r="O578" s="5"/>
      <c r="P578" s="17"/>
      <c r="Q578" s="18"/>
      <c r="R578" s="17"/>
    </row>
    <row r="579" spans="1:18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9"/>
      <c r="L579" s="5"/>
      <c r="M579" s="5"/>
      <c r="N579" s="17"/>
      <c r="O579" s="5"/>
      <c r="P579" s="17"/>
      <c r="Q579" s="18"/>
      <c r="R579" s="17"/>
    </row>
    <row r="580" spans="1:18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9"/>
      <c r="L580" s="5"/>
      <c r="M580" s="5"/>
      <c r="N580" s="17"/>
      <c r="O580" s="5"/>
      <c r="P580" s="17"/>
      <c r="Q580" s="18"/>
      <c r="R580" s="17"/>
    </row>
    <row r="581" spans="1:18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9"/>
      <c r="L581" s="5"/>
      <c r="M581" s="5"/>
      <c r="N581" s="17"/>
      <c r="O581" s="5"/>
      <c r="P581" s="17"/>
      <c r="Q581" s="18"/>
      <c r="R581" s="17"/>
    </row>
    <row r="582" spans="1:18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9"/>
      <c r="L582" s="5"/>
      <c r="M582" s="5"/>
      <c r="N582" s="17"/>
      <c r="O582" s="5"/>
      <c r="P582" s="17"/>
      <c r="Q582" s="18"/>
      <c r="R582" s="17"/>
    </row>
    <row r="583" spans="1:18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9"/>
      <c r="L583" s="5"/>
      <c r="M583" s="5"/>
      <c r="N583" s="17"/>
      <c r="O583" s="5"/>
      <c r="P583" s="17"/>
      <c r="Q583" s="18"/>
      <c r="R583" s="17"/>
    </row>
    <row r="584" spans="1:18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9"/>
      <c r="L584" s="5"/>
      <c r="M584" s="5"/>
      <c r="N584" s="17"/>
      <c r="O584" s="5"/>
      <c r="P584" s="17"/>
      <c r="Q584" s="18"/>
      <c r="R584" s="17"/>
    </row>
    <row r="585" spans="1:18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9"/>
      <c r="L585" s="5"/>
      <c r="M585" s="5"/>
      <c r="N585" s="17"/>
      <c r="O585" s="5"/>
      <c r="P585" s="17"/>
      <c r="Q585" s="18"/>
      <c r="R585" s="17"/>
    </row>
    <row r="586" spans="1:18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9"/>
      <c r="L586" s="5"/>
      <c r="M586" s="5"/>
      <c r="N586" s="17"/>
      <c r="O586" s="5"/>
      <c r="P586" s="17"/>
      <c r="Q586" s="18"/>
      <c r="R586" s="17"/>
    </row>
    <row r="587" spans="1:18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9"/>
      <c r="L587" s="5"/>
      <c r="M587" s="5"/>
      <c r="N587" s="17"/>
      <c r="O587" s="5"/>
      <c r="P587" s="17"/>
      <c r="Q587" s="18"/>
      <c r="R587" s="17"/>
    </row>
    <row r="588" spans="1:1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9"/>
      <c r="L588" s="5"/>
      <c r="M588" s="5"/>
      <c r="N588" s="17"/>
      <c r="O588" s="5"/>
      <c r="P588" s="17"/>
      <c r="Q588" s="18"/>
      <c r="R588" s="17"/>
    </row>
    <row r="589" spans="1:18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9"/>
      <c r="L589" s="5"/>
      <c r="M589" s="5"/>
      <c r="N589" s="17"/>
      <c r="O589" s="5"/>
      <c r="P589" s="17"/>
      <c r="Q589" s="18"/>
      <c r="R589" s="17"/>
    </row>
    <row r="590" spans="1:18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9"/>
      <c r="L590" s="5"/>
      <c r="M590" s="5"/>
      <c r="N590" s="17"/>
      <c r="O590" s="5"/>
      <c r="P590" s="17"/>
      <c r="Q590" s="18"/>
      <c r="R590" s="17"/>
    </row>
    <row r="591" spans="1:18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9"/>
      <c r="L591" s="5"/>
      <c r="M591" s="5"/>
      <c r="N591" s="17"/>
      <c r="O591" s="5"/>
      <c r="P591" s="17"/>
      <c r="Q591" s="18"/>
      <c r="R591" s="17"/>
    </row>
    <row r="592" spans="1:18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9"/>
      <c r="L592" s="5"/>
      <c r="M592" s="5"/>
      <c r="N592" s="17"/>
      <c r="O592" s="5"/>
      <c r="P592" s="17"/>
      <c r="Q592" s="18"/>
      <c r="R592" s="17"/>
    </row>
    <row r="593" spans="1:18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9"/>
      <c r="L593" s="5"/>
      <c r="M593" s="5"/>
      <c r="N593" s="17"/>
      <c r="O593" s="5"/>
      <c r="P593" s="17"/>
      <c r="Q593" s="18"/>
      <c r="R593" s="17"/>
    </row>
    <row r="594" spans="1:18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9"/>
      <c r="L594" s="5"/>
      <c r="M594" s="5"/>
      <c r="N594" s="17"/>
      <c r="O594" s="5"/>
      <c r="P594" s="17"/>
      <c r="Q594" s="18"/>
      <c r="R594" s="17"/>
    </row>
    <row r="595" spans="1:18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9"/>
      <c r="L595" s="5"/>
      <c r="M595" s="5"/>
      <c r="N595" s="17"/>
      <c r="O595" s="5"/>
      <c r="P595" s="17"/>
      <c r="Q595" s="18"/>
      <c r="R595" s="17"/>
    </row>
    <row r="596" spans="1:18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9"/>
      <c r="L596" s="5"/>
      <c r="M596" s="5"/>
      <c r="N596" s="17"/>
      <c r="O596" s="5"/>
      <c r="P596" s="17"/>
      <c r="Q596" s="18"/>
      <c r="R596" s="17"/>
    </row>
    <row r="597" spans="1:18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9"/>
      <c r="L597" s="5"/>
      <c r="M597" s="5"/>
      <c r="N597" s="17"/>
      <c r="O597" s="5"/>
      <c r="P597" s="17"/>
      <c r="Q597" s="18"/>
      <c r="R597" s="17"/>
    </row>
    <row r="598" spans="1:1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9"/>
      <c r="L598" s="5"/>
      <c r="M598" s="5"/>
      <c r="N598" s="17"/>
      <c r="O598" s="5"/>
      <c r="P598" s="17"/>
      <c r="Q598" s="18"/>
      <c r="R598" s="17"/>
    </row>
    <row r="599" spans="1:18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9"/>
      <c r="L599" s="5"/>
      <c r="M599" s="5"/>
      <c r="N599" s="17"/>
      <c r="O599" s="5"/>
      <c r="P599" s="17"/>
      <c r="Q599" s="18"/>
      <c r="R599" s="17"/>
    </row>
    <row r="600" spans="1:18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9"/>
      <c r="L600" s="5"/>
      <c r="M600" s="5"/>
      <c r="N600" s="17"/>
      <c r="O600" s="5"/>
      <c r="P600" s="17"/>
      <c r="Q600" s="18"/>
      <c r="R600" s="17"/>
    </row>
    <row r="601" spans="1:18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9"/>
      <c r="L601" s="5"/>
      <c r="M601" s="5"/>
      <c r="N601" s="17"/>
      <c r="O601" s="5"/>
      <c r="P601" s="17"/>
      <c r="Q601" s="18"/>
      <c r="R601" s="17"/>
    </row>
    <row r="602" spans="1:18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9"/>
      <c r="L602" s="5"/>
      <c r="M602" s="5"/>
      <c r="N602" s="17"/>
      <c r="O602" s="5"/>
      <c r="P602" s="17"/>
      <c r="Q602" s="18"/>
      <c r="R602" s="17"/>
    </row>
    <row r="603" spans="1:18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9"/>
      <c r="L603" s="5"/>
      <c r="M603" s="5"/>
      <c r="N603" s="17"/>
      <c r="O603" s="5"/>
      <c r="P603" s="17"/>
      <c r="Q603" s="18"/>
      <c r="R603" s="17"/>
    </row>
    <row r="604" spans="1:18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9"/>
      <c r="L604" s="5"/>
      <c r="M604" s="5"/>
      <c r="N604" s="17"/>
      <c r="O604" s="5"/>
      <c r="P604" s="17"/>
      <c r="Q604" s="18"/>
      <c r="R604" s="17"/>
    </row>
    <row r="605" spans="1:18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9"/>
      <c r="L605" s="5"/>
      <c r="M605" s="5"/>
      <c r="N605" s="17"/>
      <c r="O605" s="5"/>
      <c r="P605" s="17"/>
      <c r="Q605" s="18"/>
      <c r="R605" s="17"/>
    </row>
    <row r="606" spans="1:18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9"/>
      <c r="L606" s="5"/>
      <c r="M606" s="5"/>
      <c r="N606" s="17"/>
      <c r="O606" s="5"/>
      <c r="P606" s="17"/>
      <c r="Q606" s="18"/>
      <c r="R606" s="17"/>
    </row>
    <row r="607" spans="1:18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9"/>
      <c r="L607" s="5"/>
      <c r="M607" s="5"/>
      <c r="N607" s="17"/>
      <c r="O607" s="5"/>
      <c r="P607" s="17"/>
      <c r="Q607" s="18"/>
      <c r="R607" s="17"/>
    </row>
    <row r="608" spans="1:1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9"/>
      <c r="L608" s="5"/>
      <c r="M608" s="5"/>
      <c r="N608" s="17"/>
      <c r="O608" s="5"/>
      <c r="P608" s="17"/>
      <c r="Q608" s="18"/>
      <c r="R608" s="17"/>
    </row>
    <row r="609" spans="1:18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9"/>
      <c r="L609" s="5"/>
      <c r="M609" s="5"/>
      <c r="N609" s="17"/>
      <c r="O609" s="5"/>
      <c r="P609" s="17"/>
      <c r="Q609" s="18"/>
      <c r="R609" s="17"/>
    </row>
    <row r="610" spans="1:18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9"/>
      <c r="L610" s="5"/>
      <c r="M610" s="5"/>
      <c r="N610" s="17"/>
      <c r="O610" s="5"/>
      <c r="P610" s="17"/>
      <c r="Q610" s="18"/>
      <c r="R610" s="17"/>
    </row>
    <row r="611" spans="1:18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9"/>
      <c r="L611" s="5"/>
      <c r="M611" s="5"/>
      <c r="N611" s="17"/>
      <c r="O611" s="5"/>
      <c r="P611" s="17"/>
      <c r="Q611" s="18"/>
      <c r="R611" s="17"/>
    </row>
    <row r="612" spans="1:18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9"/>
      <c r="L612" s="5"/>
      <c r="M612" s="5"/>
      <c r="N612" s="17"/>
      <c r="O612" s="5"/>
      <c r="P612" s="17"/>
      <c r="Q612" s="18"/>
      <c r="R612" s="17"/>
    </row>
    <row r="613" spans="1:18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9"/>
      <c r="L613" s="5"/>
      <c r="M613" s="5"/>
      <c r="N613" s="17"/>
      <c r="O613" s="5"/>
      <c r="P613" s="17"/>
      <c r="Q613" s="18"/>
      <c r="R613" s="17"/>
    </row>
    <row r="614" spans="1:18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9"/>
      <c r="L614" s="5"/>
      <c r="M614" s="5"/>
      <c r="N614" s="17"/>
      <c r="O614" s="5"/>
      <c r="P614" s="17"/>
      <c r="Q614" s="18"/>
      <c r="R614" s="17"/>
    </row>
    <row r="615" spans="1:18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9"/>
      <c r="L615" s="5"/>
      <c r="M615" s="5"/>
      <c r="N615" s="17"/>
      <c r="O615" s="5"/>
      <c r="P615" s="17"/>
      <c r="Q615" s="18"/>
      <c r="R615" s="17"/>
    </row>
    <row r="616" spans="1:18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9"/>
      <c r="L616" s="5"/>
      <c r="M616" s="5"/>
      <c r="N616" s="17"/>
      <c r="O616" s="5"/>
      <c r="P616" s="17"/>
      <c r="Q616" s="18"/>
      <c r="R616" s="17"/>
    </row>
    <row r="617" spans="1:18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9"/>
      <c r="L617" s="5"/>
      <c r="M617" s="5"/>
      <c r="N617" s="17"/>
      <c r="O617" s="5"/>
      <c r="P617" s="17"/>
      <c r="Q617" s="18"/>
      <c r="R617" s="17"/>
    </row>
    <row r="618" spans="1: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9"/>
      <c r="L618" s="5"/>
      <c r="M618" s="5"/>
      <c r="N618" s="17"/>
      <c r="O618" s="5"/>
      <c r="P618" s="17"/>
      <c r="Q618" s="18"/>
      <c r="R618" s="17"/>
    </row>
    <row r="619" spans="1:18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9"/>
      <c r="L619" s="5"/>
      <c r="M619" s="5"/>
      <c r="N619" s="17"/>
      <c r="O619" s="5"/>
      <c r="P619" s="17"/>
      <c r="Q619" s="18"/>
      <c r="R619" s="17"/>
    </row>
    <row r="620" spans="1:18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9"/>
      <c r="L620" s="5"/>
      <c r="M620" s="5"/>
      <c r="N620" s="17"/>
      <c r="O620" s="5"/>
      <c r="P620" s="17"/>
      <c r="Q620" s="18"/>
      <c r="R620" s="17"/>
    </row>
    <row r="621" spans="1:18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9"/>
      <c r="L621" s="5"/>
      <c r="M621" s="5"/>
      <c r="N621" s="17"/>
      <c r="O621" s="5"/>
      <c r="P621" s="17"/>
      <c r="Q621" s="18"/>
      <c r="R621" s="17"/>
    </row>
    <row r="622" spans="1:18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9"/>
      <c r="L622" s="5"/>
      <c r="M622" s="5"/>
      <c r="N622" s="17"/>
      <c r="O622" s="5"/>
      <c r="P622" s="17"/>
      <c r="Q622" s="18"/>
      <c r="R622" s="17"/>
    </row>
    <row r="623" spans="1:18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9"/>
      <c r="L623" s="5"/>
      <c r="M623" s="5"/>
      <c r="N623" s="17"/>
      <c r="O623" s="5"/>
      <c r="P623" s="17"/>
      <c r="Q623" s="18"/>
      <c r="R623" s="17"/>
    </row>
    <row r="624" spans="1:18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9"/>
      <c r="L624" s="5"/>
      <c r="M624" s="5"/>
      <c r="N624" s="17"/>
      <c r="O624" s="5"/>
      <c r="P624" s="17"/>
      <c r="Q624" s="18"/>
      <c r="R624" s="17"/>
    </row>
    <row r="625" spans="1:18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9"/>
      <c r="L625" s="5"/>
      <c r="M625" s="5"/>
      <c r="N625" s="17"/>
      <c r="O625" s="5"/>
      <c r="P625" s="17"/>
      <c r="Q625" s="18"/>
      <c r="R625" s="17"/>
    </row>
    <row r="626" spans="1:18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9"/>
      <c r="L626" s="5"/>
      <c r="M626" s="5"/>
      <c r="N626" s="17"/>
      <c r="O626" s="5"/>
      <c r="P626" s="17"/>
      <c r="Q626" s="18"/>
      <c r="R626" s="17"/>
    </row>
    <row r="627" spans="1:18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9"/>
      <c r="L627" s="5"/>
      <c r="M627" s="5"/>
      <c r="N627" s="17"/>
      <c r="O627" s="5"/>
      <c r="P627" s="17"/>
      <c r="Q627" s="18"/>
      <c r="R627" s="17"/>
    </row>
    <row r="628" spans="1:1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9"/>
      <c r="L628" s="5"/>
      <c r="M628" s="5"/>
      <c r="N628" s="17"/>
      <c r="O628" s="5"/>
      <c r="P628" s="17"/>
      <c r="Q628" s="18"/>
      <c r="R628" s="17"/>
    </row>
    <row r="629" spans="1:18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9"/>
      <c r="L629" s="5"/>
      <c r="M629" s="5"/>
      <c r="N629" s="17"/>
      <c r="O629" s="5"/>
      <c r="P629" s="17"/>
      <c r="Q629" s="18"/>
      <c r="R629" s="17"/>
    </row>
    <row r="630" spans="1:18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9"/>
      <c r="L630" s="5"/>
      <c r="M630" s="5"/>
      <c r="N630" s="17"/>
      <c r="O630" s="5"/>
      <c r="P630" s="17"/>
      <c r="Q630" s="18"/>
      <c r="R630" s="17"/>
    </row>
    <row r="631" spans="1:18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9"/>
      <c r="L631" s="5"/>
      <c r="M631" s="5"/>
      <c r="N631" s="17"/>
      <c r="O631" s="5"/>
      <c r="P631" s="17"/>
      <c r="Q631" s="18"/>
      <c r="R631" s="17"/>
    </row>
    <row r="632" spans="1:18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9"/>
      <c r="L632" s="5"/>
      <c r="M632" s="5"/>
      <c r="N632" s="17"/>
      <c r="O632" s="5"/>
      <c r="P632" s="17"/>
      <c r="Q632" s="18"/>
      <c r="R632" s="17"/>
    </row>
    <row r="633" spans="1:18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9"/>
      <c r="L633" s="5"/>
      <c r="M633" s="5"/>
      <c r="N633" s="17"/>
      <c r="O633" s="5"/>
      <c r="P633" s="17"/>
      <c r="Q633" s="18"/>
      <c r="R633" s="17"/>
    </row>
    <row r="634" spans="1:18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9"/>
      <c r="L634" s="5"/>
      <c r="M634" s="5"/>
      <c r="N634" s="17"/>
      <c r="O634" s="5"/>
      <c r="P634" s="17"/>
      <c r="Q634" s="18"/>
      <c r="R634" s="17"/>
    </row>
    <row r="635" spans="1:18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9"/>
      <c r="L635" s="5"/>
      <c r="M635" s="5"/>
      <c r="N635" s="17"/>
      <c r="O635" s="5"/>
      <c r="P635" s="17"/>
      <c r="Q635" s="18"/>
      <c r="R635" s="17"/>
    </row>
    <row r="636" spans="1:18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9"/>
      <c r="L636" s="5"/>
      <c r="M636" s="5"/>
      <c r="N636" s="17"/>
      <c r="O636" s="5"/>
      <c r="P636" s="17"/>
      <c r="Q636" s="18"/>
      <c r="R636" s="17"/>
    </row>
    <row r="637" spans="1:18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9"/>
      <c r="L637" s="5"/>
      <c r="M637" s="5"/>
      <c r="N637" s="17"/>
      <c r="O637" s="5"/>
      <c r="P637" s="17"/>
      <c r="Q637" s="18"/>
      <c r="R637" s="17"/>
    </row>
    <row r="638" spans="1:1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9"/>
      <c r="L638" s="5"/>
      <c r="M638" s="5"/>
      <c r="N638" s="17"/>
      <c r="O638" s="5"/>
      <c r="P638" s="17"/>
      <c r="Q638" s="18"/>
      <c r="R638" s="17"/>
    </row>
    <row r="639" spans="1:18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9"/>
      <c r="L639" s="5"/>
      <c r="M639" s="5"/>
      <c r="N639" s="17"/>
      <c r="O639" s="5"/>
      <c r="P639" s="17"/>
      <c r="Q639" s="18"/>
      <c r="R639" s="17"/>
    </row>
    <row r="640" spans="1:18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9"/>
      <c r="L640" s="5"/>
      <c r="M640" s="5"/>
      <c r="N640" s="17"/>
      <c r="O640" s="5"/>
      <c r="P640" s="17"/>
      <c r="Q640" s="18"/>
      <c r="R640" s="17"/>
    </row>
    <row r="641" spans="1:18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9"/>
      <c r="L641" s="5"/>
      <c r="M641" s="5"/>
      <c r="N641" s="17"/>
      <c r="O641" s="5"/>
      <c r="P641" s="17"/>
      <c r="Q641" s="18"/>
      <c r="R641" s="17"/>
    </row>
    <row r="642" spans="1:18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9"/>
      <c r="L642" s="5"/>
      <c r="M642" s="5"/>
      <c r="N642" s="17"/>
      <c r="O642" s="5"/>
      <c r="P642" s="17"/>
      <c r="Q642" s="18"/>
      <c r="R642" s="17"/>
    </row>
    <row r="643" spans="1:18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9"/>
      <c r="L643" s="5"/>
      <c r="M643" s="5"/>
      <c r="N643" s="17"/>
      <c r="O643" s="5"/>
      <c r="P643" s="17"/>
      <c r="Q643" s="18"/>
      <c r="R643" s="17"/>
    </row>
    <row r="644" spans="1:18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9"/>
      <c r="L644" s="5"/>
      <c r="M644" s="5"/>
      <c r="N644" s="17"/>
      <c r="O644" s="5"/>
      <c r="P644" s="17"/>
      <c r="Q644" s="18"/>
      <c r="R644" s="17"/>
    </row>
    <row r="645" spans="1:18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9"/>
      <c r="L645" s="5"/>
      <c r="M645" s="5"/>
      <c r="N645" s="17"/>
      <c r="O645" s="5"/>
      <c r="P645" s="17"/>
      <c r="Q645" s="18"/>
      <c r="R645" s="17"/>
    </row>
    <row r="646" spans="1:18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9"/>
      <c r="L646" s="5"/>
      <c r="M646" s="5"/>
      <c r="N646" s="17"/>
      <c r="O646" s="5"/>
      <c r="P646" s="17"/>
      <c r="Q646" s="18"/>
      <c r="R646" s="17"/>
    </row>
    <row r="647" spans="1:18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9"/>
      <c r="L647" s="5"/>
      <c r="M647" s="5"/>
      <c r="N647" s="17"/>
      <c r="O647" s="5"/>
      <c r="P647" s="17"/>
      <c r="Q647" s="18"/>
      <c r="R647" s="17"/>
    </row>
    <row r="648" spans="1:1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9"/>
      <c r="L648" s="5"/>
      <c r="M648" s="5"/>
      <c r="N648" s="17"/>
      <c r="O648" s="5"/>
      <c r="P648" s="17"/>
      <c r="Q648" s="18"/>
      <c r="R648" s="17"/>
    </row>
    <row r="649" spans="1:18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9"/>
      <c r="L649" s="5"/>
      <c r="M649" s="5"/>
      <c r="N649" s="17"/>
      <c r="O649" s="5"/>
      <c r="P649" s="17"/>
      <c r="Q649" s="18"/>
      <c r="R649" s="17"/>
    </row>
    <row r="650" spans="1:18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9"/>
      <c r="L650" s="5"/>
      <c r="M650" s="5"/>
      <c r="N650" s="17"/>
      <c r="O650" s="5"/>
      <c r="P650" s="17"/>
      <c r="Q650" s="18"/>
      <c r="R650" s="17"/>
    </row>
    <row r="651" spans="1:18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9"/>
      <c r="L651" s="5"/>
      <c r="M651" s="5"/>
      <c r="N651" s="17"/>
      <c r="O651" s="5"/>
      <c r="P651" s="17"/>
      <c r="Q651" s="18"/>
      <c r="R651" s="17"/>
    </row>
    <row r="652" spans="1:18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9"/>
      <c r="L652" s="5"/>
      <c r="M652" s="5"/>
      <c r="N652" s="17"/>
      <c r="O652" s="5"/>
      <c r="P652" s="17"/>
      <c r="Q652" s="18"/>
      <c r="R652" s="17"/>
    </row>
    <row r="653" spans="1:18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9"/>
      <c r="L653" s="5"/>
      <c r="M653" s="5"/>
      <c r="N653" s="17"/>
      <c r="O653" s="5"/>
      <c r="P653" s="17"/>
      <c r="Q653" s="18"/>
      <c r="R653" s="17"/>
    </row>
    <row r="654" spans="1:18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9"/>
      <c r="L654" s="5"/>
      <c r="M654" s="5"/>
      <c r="N654" s="17"/>
      <c r="O654" s="5"/>
      <c r="P654" s="17"/>
      <c r="Q654" s="18"/>
      <c r="R654" s="17"/>
    </row>
    <row r="655" spans="1:18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9"/>
      <c r="L655" s="5"/>
      <c r="M655" s="5"/>
      <c r="N655" s="17"/>
      <c r="O655" s="5"/>
      <c r="P655" s="17"/>
      <c r="Q655" s="18"/>
      <c r="R655" s="17"/>
    </row>
    <row r="656" spans="1:18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9"/>
      <c r="L656" s="5"/>
      <c r="M656" s="5"/>
      <c r="N656" s="17"/>
      <c r="O656" s="5"/>
      <c r="P656" s="17"/>
      <c r="Q656" s="18"/>
      <c r="R656" s="17"/>
    </row>
    <row r="657" spans="1:18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9"/>
      <c r="L657" s="5"/>
      <c r="M657" s="5"/>
      <c r="N657" s="17"/>
      <c r="O657" s="5"/>
      <c r="P657" s="17"/>
      <c r="Q657" s="18"/>
      <c r="R657" s="17"/>
    </row>
    <row r="658" spans="1:1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9"/>
      <c r="L658" s="5"/>
      <c r="M658" s="5"/>
      <c r="N658" s="17"/>
      <c r="O658" s="5"/>
      <c r="P658" s="17"/>
      <c r="Q658" s="18"/>
      <c r="R658" s="17"/>
    </row>
    <row r="659" spans="1:18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9"/>
      <c r="L659" s="5"/>
      <c r="M659" s="5"/>
      <c r="N659" s="17"/>
      <c r="O659" s="5"/>
      <c r="P659" s="17"/>
      <c r="Q659" s="18"/>
      <c r="R659" s="17"/>
    </row>
    <row r="660" spans="1:18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9"/>
      <c r="L660" s="5"/>
      <c r="M660" s="5"/>
      <c r="N660" s="17"/>
      <c r="O660" s="5"/>
      <c r="P660" s="17"/>
      <c r="Q660" s="18"/>
      <c r="R660" s="17"/>
    </row>
    <row r="661" spans="1:18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9"/>
      <c r="L661" s="5"/>
      <c r="M661" s="5"/>
      <c r="N661" s="17"/>
      <c r="O661" s="5"/>
      <c r="P661" s="17"/>
      <c r="Q661" s="18"/>
      <c r="R661" s="17"/>
    </row>
    <row r="662" spans="1:18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9"/>
      <c r="L662" s="5"/>
      <c r="M662" s="5"/>
      <c r="N662" s="17"/>
      <c r="O662" s="5"/>
      <c r="P662" s="17"/>
      <c r="Q662" s="18"/>
      <c r="R662" s="17"/>
    </row>
    <row r="663" spans="1:18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9"/>
      <c r="L663" s="5"/>
      <c r="M663" s="5"/>
      <c r="N663" s="17"/>
      <c r="O663" s="5"/>
      <c r="P663" s="17"/>
      <c r="Q663" s="18"/>
      <c r="R663" s="17"/>
    </row>
  </sheetData>
  <sortState ref="A3:R662">
    <sortCondition ref="C3:C662"/>
  </sortState>
  <mergeCells count="1">
    <mergeCell ref="I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Worksheet n=1 - Eta</vt:lpstr>
      <vt:lpstr>Worksheet n &lt; 1 - Eta_gamma</vt:lpstr>
      <vt:lpstr>LEGEND</vt:lpstr>
      <vt:lpstr>Grav LAG</vt:lpstr>
      <vt:lpstr>Adv + Grav LAG Nr=0</vt:lpstr>
      <vt:lpstr>Adv + Grav LAG </vt:lpstr>
      <vt:lpstr>Grav + Adv + Diff Nr=0 EUL</vt:lpstr>
      <vt:lpstr>Grav + Adv + Diff EUL</vt:lpstr>
      <vt:lpstr>Grav + Diff Nr=0 EUL</vt:lpstr>
      <vt:lpstr>Grav + Diff EUL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Francesca Messina</cp:lastModifiedBy>
  <cp:lastPrinted>2014-03-04T15:31:57Z</cp:lastPrinted>
  <dcterms:created xsi:type="dcterms:W3CDTF">2014-02-27T12:40:16Z</dcterms:created>
  <dcterms:modified xsi:type="dcterms:W3CDTF">2015-01-27T11:02:29Z</dcterms:modified>
</cp:coreProperties>
</file>